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mc:AlternateContent xmlns:mc="http://schemas.openxmlformats.org/markup-compatibility/2006">
    <mc:Choice Requires="x15">
      <x15ac:absPath xmlns:x15ac="http://schemas.microsoft.com/office/spreadsheetml/2010/11/ac" url="C:\Users\annaliisam\Downloads\"/>
    </mc:Choice>
  </mc:AlternateContent>
  <xr:revisionPtr revIDLastSave="0" documentId="13_ncr:1_{492A4751-01ED-4813-8CEC-417D6E7A44AE}" xr6:coauthVersionLast="45" xr6:coauthVersionMax="45" xr10:uidLastSave="{00000000-0000-0000-0000-000000000000}"/>
  <bookViews>
    <workbookView xWindow="28680" yWindow="-120" windowWidth="29040" windowHeight="15840" activeTab="1" xr2:uid="{00000000-000D-0000-FFFF-FFFF00000000}"/>
  </bookViews>
  <sheets>
    <sheet name="Sooviavaldus. ÜKS VEOS" sheetId="3" r:id="rId1"/>
    <sheet name="Заявление. РАЗОВАЯ ПЕРЕВОЗКА" sheetId="2" r:id="rId2"/>
    <sheet name="Application. SINGLE CARGO" sheetId="1" r:id="rId3"/>
  </sheets>
  <definedNames>
    <definedName name="_xlnm._FilterDatabase" localSheetId="2" hidden="1">'Application. SINGLE CARGO'!#REF!</definedName>
    <definedName name="_xlnm._FilterDatabase" localSheetId="0" hidden="1">'Sooviavaldus. ÜKS VEOS'!#REF!</definedName>
    <definedName name="_xlnm._FilterDatabase" localSheetId="1" hidden="1">'Заявление. РАЗОВАЯ ПЕРЕВОЗКА'!#REF!</definedName>
    <definedName name="group01">#REF!</definedName>
    <definedName name="group02">#REF!</definedName>
    <definedName name="group03">#REF!</definedName>
    <definedName name="group04">#REF!</definedName>
    <definedName name="group05">#REF!</definedName>
    <definedName name="group06">#REF!</definedName>
    <definedName name="group07">#REF!</definedName>
    <definedName name="group08">#REF!</definedName>
    <definedName name="group09">#REF!</definedName>
    <definedName name="group10">#REF!</definedName>
    <definedName name="group11">#REF!</definedName>
    <definedName name="group12">#REF!</definedName>
    <definedName name="group13">#REF!</definedName>
    <definedName name="group14">#REF!</definedName>
    <definedName name="group15">#REF!</definedName>
    <definedName name="group16">#REF!</definedName>
    <definedName name="group17">#REF!</definedName>
    <definedName name="group18">#REF!</definedName>
    <definedName name="group19">#REF!</definedName>
    <definedName name="group20">#REF!</definedName>
    <definedName name="group21">#REF!</definedName>
    <definedName name="group22">#REF!</definedName>
    <definedName name="group23">#REF!</definedName>
    <definedName name="group24">#REF!</definedName>
    <definedName name="group25">#REF!</definedName>
    <definedName name="group26">#REF!</definedName>
    <definedName name="group27">#REF!</definedName>
    <definedName name="group28">#REF!</definedName>
    <definedName name="group29">#REF!</definedName>
    <definedName name="group30">#REF!</definedName>
    <definedName name="group31">#REF!</definedName>
    <definedName name="group32">#REF!</definedName>
    <definedName name="group33">#REF!</definedName>
    <definedName name="group34">#REF!</definedName>
    <definedName name="group35">#REF!</definedName>
    <definedName name="group36">#REF!</definedName>
    <definedName name="group37">#REF!</definedName>
    <definedName name="group38">#REF!</definedName>
    <definedName name="group39">#REF!</definedName>
    <definedName name="group40">#REF!</definedName>
    <definedName name="group41">#REF!</definedName>
    <definedName name="group42">#REF!</definedName>
    <definedName name="group43">#REF!</definedName>
    <definedName name="groups">#REF!</definedName>
    <definedName name="_xlnm.Print_Area" localSheetId="2">'Application. SINGLE CARGO'!$B$2:$G$43</definedName>
    <definedName name="_xlnm.Print_Area" localSheetId="0">'Sooviavaldus. ÜKS VEOS'!$B$2:$G$43</definedName>
    <definedName name="_xlnm.Print_Area" localSheetId="1">'Заявление. РАЗОВАЯ ПЕРЕВОЗКА'!$B$2:$G$43</definedName>
    <definedName name="veoseliik01" localSheetId="0">'Sooviavaldus. ÜKS VEOS'!$K$132:$K$140</definedName>
    <definedName name="veoseliik01" localSheetId="1">'Заявление. РАЗОВАЯ ПЕРЕВОЗКА'!#REF!</definedName>
    <definedName name="veoseliik01">'Application. SINGLE CARGO'!$K$132:$K$140</definedName>
    <definedName name="veoseliik02" localSheetId="0">'Sooviavaldus. ÜKS VEOS'!$K$142:$K$153</definedName>
    <definedName name="veoseliik02" localSheetId="1">'Заявление. РАЗОВАЯ ПЕРЕВОЗКА'!#REF!</definedName>
    <definedName name="veoseliik02">'Application. SINGLE CARGO'!$K$142:$K$153</definedName>
    <definedName name="veoseliik03" localSheetId="0">'Sooviavaldus. ÜKS VEOS'!$K$155:$K$163</definedName>
    <definedName name="veoseliik03" localSheetId="1">'Заявление. РАЗОВАЯ ПЕРЕВОЗКА'!#REF!</definedName>
    <definedName name="veoseliik03">'Application. SINGLE CARGO'!$K$155:$K$163</definedName>
    <definedName name="veoseliik04" localSheetId="0">'Sooviavaldus. ÜKS VEOS'!$K$165:$K$176</definedName>
    <definedName name="veoseliik04" localSheetId="1">'Заявление. РАЗОВАЯ ПЕРЕВОЗКА'!#REF!</definedName>
    <definedName name="veoseliik04">'Application. SINGLE CARGO'!$K$165:$K$176</definedName>
    <definedName name="veoseliik05" localSheetId="0">'Sooviavaldus. ÜKS VEOS'!$K$178:$K$185</definedName>
    <definedName name="veoseliik05" localSheetId="1">'Заявление. РАЗОВАЯ ПЕРЕВОЗКА'!#REF!</definedName>
    <definedName name="veoseliik05">'Application. SINGLE CARGO'!$K$178:$K$185</definedName>
    <definedName name="veoseliik06" localSheetId="0">'Sooviavaldus. ÜKS VEOS'!$K$187:$K$194</definedName>
    <definedName name="veoseliik06" localSheetId="1">'Заявление. РАЗОВАЯ ПЕРЕВОЗКА'!#REF!</definedName>
    <definedName name="veoseliik06">'Application. SINGLE CARGO'!$K$187:$K$194</definedName>
    <definedName name="veoseliik07" localSheetId="0">'Sooviavaldus. ÜKS VEOS'!$K$196:$K$204</definedName>
    <definedName name="veoseliik07" localSheetId="1">'Заявление. РАЗОВАЯ ПЕРЕВОЗКА'!#REF!</definedName>
    <definedName name="veoseliik07">'Application. SINGLE CARGO'!$K$196:$K$204</definedName>
    <definedName name="veoseliik08" localSheetId="0">'Sooviavaldus. ÜKS VEOS'!$K$206:$K$219</definedName>
    <definedName name="veoseliik08" localSheetId="1">'Заявление. РАЗОВАЯ ПЕРЕВОЗКА'!#REF!</definedName>
    <definedName name="veoseliik08">'Application. SINGLE CARGO'!$K$206:$K$219</definedName>
    <definedName name="veoseliik09" localSheetId="0">'Sooviavaldus. ÜKS VEOS'!$K$221:$K$228</definedName>
    <definedName name="veoseliik09" localSheetId="1">'Заявление. РАЗОВАЯ ПЕРЕВОЗКА'!#REF!</definedName>
    <definedName name="veoseliik09">'Application. SINGLE CARGO'!$K$221:$K$228</definedName>
    <definedName name="veoseliik1" localSheetId="0">'Sooviavaldus. ÜKS VEOS'!$K$132:$K$140</definedName>
    <definedName name="veoseliik1" localSheetId="1">'Заявление. РАЗОВАЯ ПЕРЕВОЗКА'!$K$131:$K$139</definedName>
    <definedName name="veoseliik1">'Application. SINGLE CARGO'!$K$132:$K$140</definedName>
    <definedName name="veoseliik10" localSheetId="0">'Sooviavaldus. ÜKS VEOS'!$K$230:$K$244</definedName>
    <definedName name="veoseliik10" localSheetId="1">'Заявление. РАЗОВАЯ ПЕРЕВОЗКА'!$K$229:$K$243</definedName>
    <definedName name="veoseliik10">'Application. SINGLE CARGO'!$K$230:$K$244</definedName>
    <definedName name="veoseliik11" localSheetId="0">'Sooviavaldus. ÜKS VEOS'!$K$246:$K$257</definedName>
    <definedName name="veoseliik11" localSheetId="1">'Заявление. РАЗОВАЯ ПЕРЕВОЗКА'!$K$245:$K$256</definedName>
    <definedName name="veoseliik11">'Application. SINGLE CARGO'!$K$246:$K$257</definedName>
    <definedName name="veoseliik12" localSheetId="0">'Sooviavaldus. ÜKS VEOS'!$K$259:$K$273</definedName>
    <definedName name="veoseliik12" localSheetId="1">'Заявление. РАЗОВАЯ ПЕРЕВОЗКА'!$K$258:$K$272</definedName>
    <definedName name="veoseliik12">'Application. SINGLE CARGO'!$K$259:$K$273</definedName>
    <definedName name="veoseliik13" localSheetId="0">'Sooviavaldus. ÜKS VEOS'!$K$275:$K$291</definedName>
    <definedName name="veoseliik13" localSheetId="1">'Заявление. РАЗОВАЯ ПЕРЕВОЗКА'!$K$274:$K$290</definedName>
    <definedName name="veoseliik13">'Application. SINGLE CARGO'!$K$275:$K$291</definedName>
    <definedName name="veoseliik14" localSheetId="0">'Sooviavaldus. ÜKS VEOS'!$K$293:$K$301</definedName>
    <definedName name="veoseliik14" localSheetId="1">'Заявление. РАЗОВАЯ ПЕРЕВОЗКА'!$K$292:$K$300</definedName>
    <definedName name="veoseliik14">'Application. SINGLE CARGO'!$K$293:$K$301</definedName>
    <definedName name="veoseliik15" localSheetId="0">'Sooviavaldus. ÜKS VEOS'!$K$303:$K$315</definedName>
    <definedName name="veoseliik15" localSheetId="1">'Заявление. РАЗОВАЯ ПЕРЕВОЗКА'!$K$302:$K$314</definedName>
    <definedName name="veoseliik15">'Application. SINGLE CARGO'!$K$303:$K$315</definedName>
    <definedName name="veoseliik16" localSheetId="0">'Sooviavaldus. ÜKS VEOS'!$K$317:$K$322</definedName>
    <definedName name="veoseliik16" localSheetId="1">'Заявление. РАЗОВАЯ ПЕРЕВОЗКА'!$K$316:$K$321</definedName>
    <definedName name="veoseliik16">'Application. SINGLE CARGO'!$K$317:$K$322</definedName>
    <definedName name="veoseliik17" localSheetId="0">'Sooviavaldus. ÜKS VEOS'!$K$324:$K$335</definedName>
    <definedName name="veoseliik17" localSheetId="1">'Заявление. РАЗОВАЯ ПЕРЕВОЗКА'!$K$323:$K$334</definedName>
    <definedName name="veoseliik17">'Application. SINGLE CARGO'!$K$324:$K$335</definedName>
    <definedName name="veoseliik18" localSheetId="0">'Sooviavaldus. ÜKS VEOS'!$K$337:$K$352</definedName>
    <definedName name="veoseliik18" localSheetId="1">'Заявление. РАЗОВАЯ ПЕРЕВОЗКА'!$K$336:$K$351</definedName>
    <definedName name="veoseliik18">'Application. SINGLE CARGO'!$K$337:$K$352</definedName>
    <definedName name="veoseliik2" localSheetId="0">'Sooviavaldus. ÜKS VEOS'!$K$142:$K$153</definedName>
    <definedName name="veoseliik2" localSheetId="1">'Заявление. РАЗОВАЯ ПЕРЕВОЗКА'!$K$141:$K$152</definedName>
    <definedName name="veoseliik2">'Application. SINGLE CARGO'!$K$142:$K$153</definedName>
    <definedName name="veoseliik3" localSheetId="0">'Sooviavaldus. ÜKS VEOS'!$K$155:$K$163</definedName>
    <definedName name="veoseliik3" localSheetId="1">'Заявление. РАЗОВАЯ ПЕРЕВОЗКА'!$K$154:$K$162</definedName>
    <definedName name="veoseliik3">'Application. SINGLE CARGO'!$K$155:$K$163</definedName>
    <definedName name="veoseliik4" localSheetId="0">'Sooviavaldus. ÜKS VEOS'!$K$165:$K$176</definedName>
    <definedName name="veoseliik4" localSheetId="1">'Заявление. РАЗОВАЯ ПЕРЕВОЗКА'!$K$164:$K$175</definedName>
    <definedName name="veoseliik4">'Application. SINGLE CARGO'!$K$165:$K$176</definedName>
    <definedName name="veoseliik5" localSheetId="0">'Sooviavaldus. ÜKS VEOS'!$K$178:$K$185</definedName>
    <definedName name="veoseliik5" localSheetId="1">'Заявление. РАЗОВАЯ ПЕРЕВОЗКА'!$K$177:$K$184</definedName>
    <definedName name="veoseliik5">'Application. SINGLE CARGO'!$K$178:$K$185</definedName>
    <definedName name="veoseliik6" localSheetId="0">'Sooviavaldus. ÜKS VEOS'!$K$187:$K$194</definedName>
    <definedName name="veoseliik6" localSheetId="1">'Заявление. РАЗОВАЯ ПЕРЕВОЗКА'!$K$186:$K$193</definedName>
    <definedName name="veoseliik6">'Application. SINGLE CARGO'!$K$187:$K$194</definedName>
    <definedName name="veoseliik7" localSheetId="0">'Sooviavaldus. ÜKS VEOS'!$K$196:$K$204</definedName>
    <definedName name="veoseliik7" localSheetId="1">'Заявление. РАЗОВАЯ ПЕРЕВОЗКА'!$K$195:$K$203</definedName>
    <definedName name="veoseliik7">'Application. SINGLE CARGO'!$K$196:$K$204</definedName>
    <definedName name="veoseliik8" localSheetId="0">'Sooviavaldus. ÜKS VEOS'!$K$206:$K$219</definedName>
    <definedName name="veoseliik8" localSheetId="1">'Заявление. РАЗОВАЯ ПЕРЕВОЗКА'!$K$205:$K$218</definedName>
    <definedName name="veoseliik8">'Application. SINGLE CARGO'!$K$206:$K$219</definedName>
    <definedName name="veoseliik9" localSheetId="0">'Sooviavaldus. ÜKS VEOS'!$K$221:$K$228</definedName>
    <definedName name="veoseliik9" localSheetId="1">'Заявление. РАЗОВАЯ ПЕРЕВОЗКА'!$K$220:$K$227</definedName>
    <definedName name="veoseliik9">'Application. SINGLE CARGO'!$K$221:$K$228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2" l="1"/>
  <c r="I35" i="1"/>
  <c r="J27" i="2"/>
  <c r="J27" i="1"/>
  <c r="I31" i="2"/>
  <c r="I28" i="2"/>
  <c r="I31" i="3"/>
  <c r="I33" i="1"/>
  <c r="I33" i="3"/>
  <c r="I32" i="2"/>
  <c r="I39" i="2"/>
  <c r="I35" i="3" l="1"/>
  <c r="I39" i="3"/>
  <c r="I39" i="1"/>
  <c r="I41" i="2"/>
  <c r="I41" i="1"/>
  <c r="I41" i="3"/>
  <c r="J16" i="2"/>
  <c r="J15" i="1"/>
  <c r="I5" i="1"/>
  <c r="D24" i="1"/>
  <c r="D24" i="2"/>
  <c r="J16" i="3" l="1"/>
  <c r="J14" i="3"/>
  <c r="I20" i="3"/>
  <c r="I32" i="3"/>
  <c r="J27" i="3"/>
  <c r="I5" i="3"/>
  <c r="I29" i="3"/>
  <c r="I31" i="1"/>
  <c r="I21" i="3"/>
  <c r="K75" i="3" s="1"/>
  <c r="I5" i="2"/>
  <c r="I6" i="2"/>
  <c r="E14" i="2"/>
  <c r="J14" i="2"/>
  <c r="I15" i="2"/>
  <c r="J15" i="2"/>
  <c r="E16" i="2"/>
  <c r="I20" i="2"/>
  <c r="E21" i="2"/>
  <c r="F21" i="2"/>
  <c r="I21" i="2"/>
  <c r="K76" i="2" s="1"/>
  <c r="B22" i="2"/>
  <c r="E22" i="2"/>
  <c r="B27" i="2"/>
  <c r="I27" i="2" s="1"/>
  <c r="E27" i="2"/>
  <c r="B29" i="2"/>
  <c r="I29" i="2"/>
  <c r="C43" i="2"/>
  <c r="K74" i="2"/>
  <c r="K75" i="2"/>
  <c r="J83" i="2"/>
  <c r="K83" i="2"/>
  <c r="J112" i="2"/>
  <c r="K112" i="2"/>
  <c r="J113" i="2"/>
  <c r="J114" i="2"/>
  <c r="J115" i="2"/>
  <c r="J116" i="2"/>
  <c r="J117" i="2"/>
  <c r="J118" i="2"/>
  <c r="J119" i="2"/>
  <c r="J120" i="2"/>
  <c r="J121" i="2"/>
  <c r="J122" i="2"/>
  <c r="J123" i="2"/>
  <c r="J124" i="2"/>
  <c r="J125" i="2"/>
  <c r="J126" i="2"/>
  <c r="J127" i="2"/>
  <c r="J128" i="2"/>
  <c r="J129" i="2"/>
  <c r="L353" i="2"/>
  <c r="I6" i="3"/>
  <c r="B14" i="3"/>
  <c r="E14" i="3"/>
  <c r="I15" i="3"/>
  <c r="J15" i="3"/>
  <c r="E16" i="3"/>
  <c r="F20" i="3"/>
  <c r="E21" i="3"/>
  <c r="F21" i="3"/>
  <c r="B22" i="3"/>
  <c r="E22" i="3"/>
  <c r="B27" i="3"/>
  <c r="I27" i="3" s="1"/>
  <c r="E27" i="3"/>
  <c r="I28" i="3"/>
  <c r="B29" i="3"/>
  <c r="C43" i="3"/>
  <c r="K73" i="3"/>
  <c r="K74" i="3"/>
  <c r="J82" i="3"/>
  <c r="K82" i="3"/>
  <c r="J113" i="3"/>
  <c r="K113" i="3"/>
  <c r="J114" i="3"/>
  <c r="J115" i="3"/>
  <c r="J116" i="3"/>
  <c r="J117" i="3"/>
  <c r="J118" i="3"/>
  <c r="J119" i="3"/>
  <c r="J120" i="3"/>
  <c r="J121" i="3"/>
  <c r="J122" i="3"/>
  <c r="J123" i="3"/>
  <c r="J124" i="3"/>
  <c r="J125" i="3"/>
  <c r="J126" i="3"/>
  <c r="J127" i="3"/>
  <c r="J128" i="3"/>
  <c r="J129" i="3"/>
  <c r="J130" i="3"/>
  <c r="J132" i="3"/>
  <c r="J142" i="3"/>
  <c r="J155" i="3"/>
  <c r="J165" i="3"/>
  <c r="J178" i="3"/>
  <c r="J187" i="3"/>
  <c r="J196" i="3"/>
  <c r="J206" i="3"/>
  <c r="J221" i="3"/>
  <c r="J230" i="3"/>
  <c r="J246" i="3"/>
  <c r="J259" i="3"/>
  <c r="J275" i="3"/>
  <c r="J293" i="3"/>
  <c r="J303" i="3"/>
  <c r="J317" i="3"/>
  <c r="J324" i="3"/>
  <c r="J337" i="3"/>
  <c r="L354" i="3"/>
  <c r="I6" i="1"/>
  <c r="B14" i="1"/>
  <c r="E14" i="1"/>
  <c r="J14" i="1"/>
  <c r="I15" i="1"/>
  <c r="E16" i="1"/>
  <c r="J16" i="1"/>
  <c r="F20" i="1"/>
  <c r="I20" i="1"/>
  <c r="E21" i="1"/>
  <c r="F21" i="1"/>
  <c r="I21" i="1"/>
  <c r="K76" i="1" s="1"/>
  <c r="K75" i="1"/>
  <c r="B22" i="1"/>
  <c r="E22" i="1"/>
  <c r="B27" i="1"/>
  <c r="I27" i="1" s="1"/>
  <c r="E27" i="1"/>
  <c r="I28" i="1"/>
  <c r="B29" i="1"/>
  <c r="I29" i="1"/>
  <c r="I32" i="1"/>
  <c r="C43" i="1"/>
  <c r="K73" i="1"/>
  <c r="K74" i="1"/>
  <c r="J82" i="1"/>
  <c r="K82" i="1"/>
  <c r="J113" i="1"/>
  <c r="K113" i="1"/>
  <c r="J114" i="1"/>
  <c r="J115" i="1"/>
  <c r="J116" i="1"/>
  <c r="J117" i="1"/>
  <c r="J118" i="1"/>
  <c r="J119" i="1"/>
  <c r="J120" i="1"/>
  <c r="J121" i="1"/>
  <c r="J122" i="1"/>
  <c r="J123" i="1"/>
  <c r="J124" i="1"/>
  <c r="J125" i="1"/>
  <c r="J126" i="1"/>
  <c r="J127" i="1"/>
  <c r="J128" i="1"/>
  <c r="J129" i="1"/>
  <c r="J130" i="1"/>
  <c r="J132" i="1"/>
  <c r="J142" i="1"/>
  <c r="J155" i="1"/>
  <c r="J165" i="1"/>
  <c r="J178" i="1"/>
  <c r="J187" i="1"/>
  <c r="J196" i="1"/>
  <c r="J206" i="1"/>
  <c r="J221" i="1"/>
  <c r="J230" i="1"/>
  <c r="J246" i="1"/>
  <c r="J259" i="1"/>
  <c r="J275" i="1"/>
  <c r="J293" i="1"/>
  <c r="J303" i="1"/>
  <c r="J317" i="1"/>
  <c r="J324" i="1"/>
  <c r="J337" i="1"/>
  <c r="L354" i="1"/>
  <c r="G24" i="2"/>
  <c r="G24" i="3"/>
  <c r="K76" i="3"/>
  <c r="D24" i="3"/>
  <c r="G24" i="1"/>
  <c r="K7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Vadim Paltmann</author>
    <author>ERGO Rahvas</author>
    <author>vadimp</author>
  </authors>
  <commentList>
    <comment ref="C5" authorId="0" shapeId="0" xr:uid="{00000000-0006-0000-0000-000001000000}">
      <text>
        <r>
          <rPr>
            <sz val="9"/>
            <color indexed="81"/>
            <rFont val="Tahoma"/>
            <family val="2"/>
            <charset val="186"/>
          </rPr>
          <t xml:space="preserve">Edasi saad 
nooleklahviga  → </t>
        </r>
      </text>
    </comment>
    <comment ref="J5" authorId="0" shapeId="0" xr:uid="{00000000-0006-0000-0000-000002000000}">
      <text>
        <r>
          <rPr>
            <sz val="9"/>
            <color indexed="81"/>
            <rFont val="Tahoma"/>
            <family val="2"/>
            <charset val="186"/>
          </rPr>
          <t>lisainfo, abitekst vm</t>
        </r>
      </text>
    </comment>
    <comment ref="D14" authorId="1" shapeId="0" xr:uid="{00000000-0006-0000-0000-000003000000}">
      <text>
        <r>
          <rPr>
            <sz val="8"/>
            <color indexed="81"/>
            <rFont val="Tahoma"/>
            <family val="2"/>
            <charset val="186"/>
          </rPr>
          <t>vajuta nuppu 
paremal</t>
        </r>
      </text>
    </comment>
    <comment ref="F15" authorId="2" shapeId="0" xr:uid="{00000000-0006-0000-0000-000004000000}">
      <text>
        <r>
          <rPr>
            <sz val="9"/>
            <color indexed="81"/>
            <rFont val="Tahoma"/>
            <family val="2"/>
            <charset val="186"/>
          </rPr>
          <t>Vajadusel täpsusta.
Nt müük, rent, näitus, kolimine, remont vm?</t>
        </r>
      </text>
    </comment>
    <comment ref="F16" authorId="2" shapeId="0" xr:uid="{00000000-0006-0000-0000-000005000000}">
      <text>
        <r>
          <rPr>
            <sz val="9"/>
            <color indexed="81"/>
            <rFont val="Tahoma"/>
            <family val="2"/>
            <charset val="186"/>
          </rPr>
          <t>veose saad valida siis,
kui veose liik on valitud</t>
        </r>
      </text>
    </comment>
    <comment ref="D17" authorId="2" shapeId="0" xr:uid="{00000000-0006-0000-0000-000006000000}">
      <text>
        <r>
          <rPr>
            <sz val="9"/>
            <color indexed="81"/>
            <rFont val="Tahoma"/>
            <family val="2"/>
            <charset val="186"/>
          </rPr>
          <t>veose
kasutusvaldkond</t>
        </r>
      </text>
    </comment>
    <comment ref="D18" authorId="2" shapeId="0" xr:uid="{00000000-0006-0000-0000-000007000000}">
      <text>
        <r>
          <rPr>
            <sz val="9"/>
            <color indexed="81"/>
            <rFont val="Tahoma"/>
            <family val="2"/>
            <charset val="186"/>
          </rPr>
          <t>Mitu?</t>
        </r>
      </text>
    </comment>
    <comment ref="D23" authorId="2" shapeId="0" xr:uid="{00000000-0006-0000-0000-000008000000}">
      <text>
        <r>
          <rPr>
            <sz val="9"/>
            <color indexed="81"/>
            <rFont val="Tahoma"/>
            <family val="2"/>
            <charset val="186"/>
          </rPr>
          <t>Kirjuta siia, kui soovid kindlustada ka
veose eemaldamise, hilinemise kulusid, 
oodatavat kasumit vm,
vt Veosekindlustuse tingimuste p.9.3.</t>
        </r>
      </text>
    </comment>
    <comment ref="F27" authorId="2" shapeId="0" xr:uid="{00000000-0006-0000-0000-000009000000}">
      <text>
        <r>
          <rPr>
            <sz val="9"/>
            <color indexed="81"/>
            <rFont val="Tahoma"/>
            <family val="2"/>
            <charset val="186"/>
          </rPr>
          <t>tarne koht, 
Incoterms 2000 v 2010
jm</t>
        </r>
      </text>
    </comment>
    <comment ref="F29" authorId="2" shapeId="0" xr:uid="{00000000-0006-0000-0000-00000A000000}">
      <text>
        <r>
          <rPr>
            <sz val="9"/>
            <color indexed="81"/>
            <rFont val="Tahoma"/>
            <family val="2"/>
            <charset val="186"/>
          </rPr>
          <t>veo kirjeldus, veovahendid</t>
        </r>
      </text>
    </comment>
    <comment ref="D30" authorId="2" shapeId="0" xr:uid="{00000000-0006-0000-0000-00000B000000}">
      <text>
        <r>
          <rPr>
            <sz val="9"/>
            <color indexed="81"/>
            <rFont val="Tahoma"/>
            <family val="2"/>
            <charset val="186"/>
          </rPr>
          <t>milliste juhtumite vastu 
soovid kindlustada?</t>
        </r>
      </text>
    </comment>
    <comment ref="F31" authorId="2" shapeId="0" xr:uid="{00000000-0006-0000-0000-00000C000000}">
      <text>
        <r>
          <rPr>
            <sz val="9"/>
            <color indexed="81"/>
            <rFont val="Tahoma"/>
            <family val="2"/>
            <charset val="186"/>
          </rPr>
          <t>mitu päeva?</t>
        </r>
      </text>
    </comment>
    <comment ref="D32" authorId="2" shapeId="0" xr:uid="{00000000-0006-0000-0000-00000D000000}">
      <text>
        <r>
          <rPr>
            <sz val="9"/>
            <color indexed="81"/>
            <rFont val="Tahoma"/>
            <family val="2"/>
            <charset val="186"/>
          </rPr>
          <t xml:space="preserve">Palun kirjuta kõik veostega toimunud 
kahjujuhtumid (mitte ainult kindlustusega):
</t>
        </r>
        <r>
          <rPr>
            <b/>
            <sz val="9"/>
            <color indexed="81"/>
            <rFont val="Tahoma"/>
            <family val="2"/>
            <charset val="186"/>
          </rPr>
          <t xml:space="preserve">juhtumi aeg, kirjeldus, summa
</t>
        </r>
        <r>
          <rPr>
            <sz val="9"/>
            <color indexed="81"/>
            <rFont val="Tahoma"/>
            <family val="2"/>
            <charset val="186"/>
          </rPr>
          <t xml:space="preserve">
Kui kahjusid pole toimunud, siis palun kirjuta seda.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Vadim Paltmann</author>
    <author>ERGO Rahvas</author>
    <author>vadimp</author>
  </authors>
  <commentList>
    <comment ref="C5" authorId="0" shapeId="0" xr:uid="{00000000-0006-0000-0100-000001000000}">
      <text>
        <r>
          <rPr>
            <sz val="9"/>
            <color indexed="81"/>
            <rFont val="Tahoma"/>
            <family val="2"/>
            <charset val="186"/>
          </rPr>
          <t>Дальше передвигайся нажимая  →</t>
        </r>
      </text>
    </comment>
    <comment ref="J5" authorId="0" shapeId="0" xr:uid="{00000000-0006-0000-0100-000002000000}">
      <text>
        <r>
          <rPr>
            <sz val="9"/>
            <color indexed="81"/>
            <rFont val="Tahoma"/>
            <family val="2"/>
            <charset val="186"/>
          </rPr>
          <t>читай дополнительную информацию</t>
        </r>
      </text>
    </comment>
    <comment ref="D14" authorId="1" shapeId="0" xr:uid="{00000000-0006-0000-0100-000003000000}">
      <text>
        <r>
          <rPr>
            <sz val="9"/>
            <color indexed="81"/>
            <rFont val="Tahoma"/>
            <family val="2"/>
            <charset val="186"/>
          </rPr>
          <t>нажми кнопку справа</t>
        </r>
      </text>
    </comment>
    <comment ref="F15" authorId="2" shapeId="0" xr:uid="{00000000-0006-0000-0100-000004000000}">
      <text>
        <r>
          <rPr>
            <sz val="9"/>
            <color indexed="81"/>
            <rFont val="Tahoma"/>
            <family val="2"/>
            <charset val="186"/>
          </rPr>
          <t>При необходимости уточни. Например продажа, аренда, переезд, ремонт, иное</t>
        </r>
      </text>
    </comment>
    <comment ref="F16" authorId="2" shapeId="0" xr:uid="{00000000-0006-0000-0100-000005000000}">
      <text>
        <r>
          <rPr>
            <sz val="9"/>
            <color indexed="81"/>
            <rFont val="Tahoma"/>
            <family val="2"/>
            <charset val="186"/>
          </rPr>
          <t>груз можно выбрать после того, как выбран тип груза</t>
        </r>
      </text>
    </comment>
    <comment ref="D17" authorId="2" shapeId="0" xr:uid="{00000000-0006-0000-0100-000006000000}">
      <text>
        <r>
          <rPr>
            <sz val="9"/>
            <color indexed="81"/>
            <rFont val="Tahoma"/>
            <family val="2"/>
            <charset val="186"/>
          </rPr>
          <t>область применения груза</t>
        </r>
      </text>
    </comment>
    <comment ref="D18" authorId="2" shapeId="0" xr:uid="{00000000-0006-0000-0100-000007000000}">
      <text>
        <r>
          <rPr>
            <sz val="9"/>
            <color indexed="81"/>
            <rFont val="Tahoma"/>
            <family val="2"/>
            <charset val="186"/>
          </rPr>
          <t>Сколько?</t>
        </r>
      </text>
    </comment>
    <comment ref="D23" authorId="2" shapeId="0" xr:uid="{00000000-0006-0000-0100-000008000000}">
      <text>
        <r>
          <rPr>
            <sz val="9"/>
            <color indexed="81"/>
            <rFont val="Tahoma"/>
            <family val="2"/>
            <charset val="186"/>
          </rPr>
          <t xml:space="preserve">Укажите здесь, если желаете застраховать дополнительно расходы на утилизацию груза, ожидаемую прибыль и т.п. 
в соответствии с п. 9.3. условий страхования грузов. </t>
        </r>
      </text>
    </comment>
    <comment ref="F29" authorId="2" shapeId="0" xr:uid="{00000000-0006-0000-0100-000009000000}">
      <text>
        <r>
          <rPr>
            <sz val="9"/>
            <color indexed="81"/>
            <rFont val="Tahoma"/>
            <family val="2"/>
            <charset val="186"/>
          </rPr>
          <t>виды транспортных средств, описание перевозки</t>
        </r>
      </text>
    </comment>
    <comment ref="D30" authorId="2" shapeId="0" xr:uid="{00000000-0006-0000-0100-00000A000000}">
      <text>
        <r>
          <rPr>
            <sz val="9"/>
            <color indexed="81"/>
            <rFont val="Tahoma"/>
            <family val="2"/>
            <charset val="186"/>
          </rPr>
          <t>от каких случаев желаете застраховать груз?</t>
        </r>
      </text>
    </comment>
    <comment ref="F31" authorId="2" shapeId="0" xr:uid="{00000000-0006-0000-0100-00000B000000}">
      <text>
        <r>
          <rPr>
            <sz val="9"/>
            <color indexed="81"/>
            <rFont val="Tahoma"/>
            <family val="2"/>
            <charset val="186"/>
          </rPr>
          <t>сколько дней?</t>
        </r>
      </text>
    </comment>
    <comment ref="D32" authorId="2" shapeId="0" xr:uid="{00000000-0006-0000-0100-00000C000000}">
      <text>
        <r>
          <rPr>
            <sz val="9"/>
            <color indexed="81"/>
            <rFont val="Tahoma"/>
            <family val="2"/>
            <charset val="186"/>
          </rPr>
          <t>Опишите все ущербы, произошедшие с грузами 
(описание, когда, сумма ущерба). 
Если ущербов не было, то укажите, что ущербов не было</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ERGO</author>
    <author>Vadim Paltmann</author>
    <author>ERGO Rahvas</author>
    <author>vadimp</author>
  </authors>
  <commentList>
    <comment ref="C5" authorId="0" shapeId="0" xr:uid="{00000000-0006-0000-0200-000001000000}">
      <text>
        <r>
          <rPr>
            <sz val="8"/>
            <color indexed="81"/>
            <rFont val="Tahoma"/>
            <family val="2"/>
            <charset val="186"/>
          </rPr>
          <t>Proceed with 
arrow key →</t>
        </r>
      </text>
    </comment>
    <comment ref="J5" authorId="1" shapeId="0" xr:uid="{00000000-0006-0000-0200-000002000000}">
      <text>
        <r>
          <rPr>
            <sz val="8"/>
            <color indexed="81"/>
            <rFont val="Tahoma"/>
            <family val="2"/>
            <charset val="186"/>
          </rPr>
          <t>additional info etc</t>
        </r>
      </text>
    </comment>
    <comment ref="D14" authorId="2" shapeId="0" xr:uid="{00000000-0006-0000-0200-000003000000}">
      <text>
        <r>
          <rPr>
            <sz val="8"/>
            <color indexed="81"/>
            <rFont val="Tahoma"/>
            <family val="2"/>
            <charset val="186"/>
          </rPr>
          <t>press the button 
on the right</t>
        </r>
      </text>
    </comment>
    <comment ref="F15" authorId="3" shapeId="0" xr:uid="{00000000-0006-0000-0200-000004000000}">
      <text>
        <r>
          <rPr>
            <sz val="8"/>
            <color indexed="81"/>
            <rFont val="Tahoma"/>
            <family val="2"/>
            <charset val="186"/>
          </rPr>
          <t>specify if necessary,
eg sale, rental, exhibition, removals, repairs, etc?</t>
        </r>
      </text>
    </comment>
    <comment ref="F16" authorId="3" shapeId="0" xr:uid="{00000000-0006-0000-0200-000005000000}">
      <text>
        <r>
          <rPr>
            <sz val="8"/>
            <color indexed="81"/>
            <rFont val="Tahoma"/>
            <family val="2"/>
            <charset val="186"/>
          </rPr>
          <t>You can choose cargo, 
after cargo group is chosen</t>
        </r>
      </text>
    </comment>
    <comment ref="D17" authorId="3" shapeId="0" xr:uid="{00000000-0006-0000-0200-000006000000}">
      <text>
        <r>
          <rPr>
            <sz val="8"/>
            <color indexed="81"/>
            <rFont val="Tahoma"/>
            <family val="2"/>
            <charset val="186"/>
          </rPr>
          <t>field of use</t>
        </r>
      </text>
    </comment>
    <comment ref="D18" authorId="1" shapeId="0" xr:uid="{00000000-0006-0000-0200-000007000000}">
      <text>
        <r>
          <rPr>
            <sz val="9"/>
            <color indexed="81"/>
            <rFont val="Tahoma"/>
            <family val="2"/>
            <charset val="186"/>
          </rPr>
          <t>how many?</t>
        </r>
      </text>
    </comment>
    <comment ref="D23" authorId="1" shapeId="0" xr:uid="{00000000-0006-0000-0200-000008000000}">
      <text>
        <r>
          <rPr>
            <sz val="8"/>
            <color indexed="81"/>
            <rFont val="Tahoma"/>
            <family val="2"/>
            <charset val="186"/>
          </rPr>
          <t>Write, if you want to add 
debris removal or delay costs, 
expected profit etc
See cargo insurance conditions p.9.3.</t>
        </r>
      </text>
    </comment>
    <comment ref="F27" authorId="3" shapeId="0" xr:uid="{00000000-0006-0000-0200-000009000000}">
      <text>
        <r>
          <rPr>
            <sz val="8"/>
            <color indexed="81"/>
            <rFont val="Tahoma"/>
            <family val="2"/>
            <charset val="186"/>
          </rPr>
          <t>place of delivery, 
Incoterms 2000 or 2010
etc</t>
        </r>
      </text>
    </comment>
    <comment ref="D30" authorId="3" shapeId="0" xr:uid="{00000000-0006-0000-0200-00000A000000}">
      <text>
        <r>
          <rPr>
            <sz val="8"/>
            <color indexed="81"/>
            <rFont val="Tahoma"/>
            <family val="2"/>
            <charset val="186"/>
          </rPr>
          <t>against which events 
insurance should cover?</t>
        </r>
      </text>
    </comment>
    <comment ref="D31" authorId="1" shapeId="0" xr:uid="{00000000-0006-0000-0200-00000B000000}">
      <text>
        <r>
          <rPr>
            <sz val="8"/>
            <color indexed="81"/>
            <rFont val="Tahoma"/>
            <family val="2"/>
            <charset val="186"/>
          </rPr>
          <t xml:space="preserve">start date
in form </t>
        </r>
        <r>
          <rPr>
            <b/>
            <i/>
            <sz val="8"/>
            <color indexed="81"/>
            <rFont val="Tahoma"/>
            <family val="2"/>
            <charset val="186"/>
          </rPr>
          <t>d.m</t>
        </r>
      </text>
    </comment>
    <comment ref="F31" authorId="1" shapeId="0" xr:uid="{00000000-0006-0000-0200-00000C000000}">
      <text>
        <r>
          <rPr>
            <sz val="9"/>
            <color indexed="81"/>
            <rFont val="Tahoma"/>
            <family val="2"/>
            <charset val="186"/>
          </rPr>
          <t>how many days?</t>
        </r>
      </text>
    </comment>
    <comment ref="D32" authorId="3" shapeId="0" xr:uid="{00000000-0006-0000-0200-00000D000000}">
      <text>
        <r>
          <rPr>
            <sz val="8"/>
            <color indexed="81"/>
            <rFont val="Tahoma"/>
            <family val="2"/>
            <charset val="186"/>
          </rPr>
          <t>ALL cargo loss events, not only insurance cases:
description, time and amount of loss?
If no events occurred, please write so.</t>
        </r>
      </text>
    </comment>
  </commentList>
</comments>
</file>

<file path=xl/sharedStrings.xml><?xml version="1.0" encoding="utf-8"?>
<sst xmlns="http://schemas.openxmlformats.org/spreadsheetml/2006/main" count="2007" uniqueCount="1018">
  <si>
    <t>marine@ergo.ee</t>
  </si>
  <si>
    <t>toiduained, temperatuurinõudeta, tubakas</t>
  </si>
  <si>
    <t>toiduained, joogid, temperatuurirezhiimiga</t>
  </si>
  <si>
    <t>metall, metalltooted</t>
  </si>
  <si>
    <t>kivi, tsement, ehitusvill</t>
  </si>
  <si>
    <t>klaas, portselan, keraamika</t>
  </si>
  <si>
    <t>kummi-, plasttooted</t>
  </si>
  <si>
    <t>tekstiil, rõivad, nahk, aksessuaarid</t>
  </si>
  <si>
    <t>paber, papp, trükised</t>
  </si>
  <si>
    <t>sisustus, mööbel, kunst</t>
  </si>
  <si>
    <t>elektroonika, kontoriseadmed</t>
  </si>
  <si>
    <t>kodumasinad ja -tehnika</t>
  </si>
  <si>
    <t>seadmed, masinad</t>
  </si>
  <si>
    <t>sõidukid, liikurmasinad</t>
  </si>
  <si>
    <t>keemiatooted, kütus</t>
  </si>
  <si>
    <t>kosmeetika, ravimid</t>
  </si>
  <si>
    <t>optika, mõõte- ja raviseadmed ja -tarbed</t>
  </si>
  <si>
    <t>hobi- ja spordikaubad, relvad, muu</t>
  </si>
  <si>
    <t>teravili, tangud, helbed, pasta</t>
  </si>
  <si>
    <t>flakes, cereal, grits, pasta</t>
  </si>
  <si>
    <t>kohv, tee, kakao</t>
  </si>
  <si>
    <t>coffee, tea, cocoa</t>
  </si>
  <si>
    <t>küpsised, vahvlid, piparkoogid, näkileivad, kuivikud</t>
  </si>
  <si>
    <t>cookies, wafers, ginger bread, ryecrisp, sour crackers</t>
  </si>
  <si>
    <t>leib, sai, taignatooted</t>
  </si>
  <si>
    <t>breads, pastries</t>
  </si>
  <si>
    <t>lemmikloomatoit, loomasööt</t>
  </si>
  <si>
    <t>feed for pets, animals' feed</t>
  </si>
  <si>
    <t>lihakonservid</t>
  </si>
  <si>
    <t>preserved meat</t>
  </si>
  <si>
    <t>maitseained, puljongipulber, sinep</t>
  </si>
  <si>
    <t>spices, bouillon powder, mustard</t>
  </si>
  <si>
    <t>sigaretid, sigarid, tubakas</t>
  </si>
  <si>
    <t>cigarettes, cigars, tobacco</t>
  </si>
  <si>
    <t>õli- ja rasvatooted, äädikas</t>
  </si>
  <si>
    <t>oil and fat products, vinegar</t>
  </si>
  <si>
    <t>alkohoolsed joogid</t>
  </si>
  <si>
    <t>alcohol drinks</t>
  </si>
  <si>
    <t>hapupiim, hapukoor, jogurt, juust</t>
  </si>
  <si>
    <t>sour milk, sour cream, yoghurt, cheese</t>
  </si>
  <si>
    <t>kalatooted, mereannid</t>
  </si>
  <si>
    <t>fish, shellfish, seafood</t>
  </si>
  <si>
    <t>lihatooted, vorst</t>
  </si>
  <si>
    <t>ready-to-eat meat products, sausages</t>
  </si>
  <si>
    <t>mahl, moos</t>
  </si>
  <si>
    <t>juice, jam</t>
  </si>
  <si>
    <t>piim, koor, kohupiim, jäätis</t>
  </si>
  <si>
    <t>milk, cream, curd, ice cream</t>
  </si>
  <si>
    <t>puuviljad, köögiviljad, marjad</t>
  </si>
  <si>
    <t>fruit, vegetables, berries</t>
  </si>
  <si>
    <t>taigen, pärm</t>
  </si>
  <si>
    <t>dough, yeast</t>
  </si>
  <si>
    <t>vesi, karastusjoogid</t>
  </si>
  <si>
    <t>water, soft drinks</t>
  </si>
  <si>
    <t>või, margariin</t>
  </si>
  <si>
    <t>butter, margarine</t>
  </si>
  <si>
    <t>puit, puittooted</t>
  </si>
  <si>
    <t>aknad, uksed, puitraamid</t>
  </si>
  <si>
    <t>windows, doors, wooden frames</t>
  </si>
  <si>
    <t>küttepuud, saepuru, puitlaastud, puitvill</t>
  </si>
  <si>
    <t>firewood, wood wool, wood powder, chip</t>
  </si>
  <si>
    <t>palgid, ümarmets</t>
  </si>
  <si>
    <t>timber</t>
  </si>
  <si>
    <t>palkmajad, paigaldusvalmis, trepid</t>
  </si>
  <si>
    <t>wooden buildings, ready for erection, wooden stairways</t>
  </si>
  <si>
    <t>puidust tarbeasjad, korvid, punutised, tikud</t>
  </si>
  <si>
    <t>wooden utility and household articles, basketry, matches</t>
  </si>
  <si>
    <t>puitkirstud, puitliistud</t>
  </si>
  <si>
    <t>coffins, lasts</t>
  </si>
  <si>
    <t>puitkiud-, puitlaastplaadid, parkett, vineer</t>
  </si>
  <si>
    <t>wood fibre board, parquet, veneer plywood</t>
  </si>
  <si>
    <t>saematerjal, töödeldud puit, vaadid</t>
  </si>
  <si>
    <t>sawn (or otherwise processed) timber, wooden barrels</t>
  </si>
  <si>
    <t>spoon</t>
  </si>
  <si>
    <t>veneer</t>
  </si>
  <si>
    <t>metallist mahutid, ämbrid, kööginõud</t>
  </si>
  <si>
    <t>metal barrels, buckets, kitchen utensils</t>
  </si>
  <si>
    <t>metallkonstruktsioonid, -redelid</t>
  </si>
  <si>
    <t>metal constructions, ladders</t>
  </si>
  <si>
    <t>metalluksed, -aknad, -raamid</t>
  </si>
  <si>
    <t>doors, windows, their frames of metal</t>
  </si>
  <si>
    <t>metallvõrgud, metallniidid</t>
  </si>
  <si>
    <t>metal nets, metal threads</t>
  </si>
  <si>
    <t>raud, teras</t>
  </si>
  <si>
    <t>iron and steel</t>
  </si>
  <si>
    <t>saed, saelehed, lõiketerad</t>
  </si>
  <si>
    <t>saws, saw webs, cutting blades</t>
  </si>
  <si>
    <t>terariistad, käärid, lõikemasinad, žiletiterad</t>
  </si>
  <si>
    <t>cutlery of metal, scissors, cutting machines, razor blades</t>
  </si>
  <si>
    <t>väärismetallid</t>
  </si>
  <si>
    <t>precious metals</t>
  </si>
  <si>
    <t>betoonist ehitusdetailid</t>
  </si>
  <si>
    <t>concrete building units</t>
  </si>
  <si>
    <t>ehituskivid, tellised</t>
  </si>
  <si>
    <t>building bricks</t>
  </si>
  <si>
    <t>katusekivid</t>
  </si>
  <si>
    <t>roofing tiles</t>
  </si>
  <si>
    <t>kipsist ehitusmaterjalid</t>
  </si>
  <si>
    <t>building materials of plaster</t>
  </si>
  <si>
    <t>klaasvill, mineraalvill</t>
  </si>
  <si>
    <t>glass wool, mineral wool</t>
  </si>
  <si>
    <t>lihvimata kivid, killustik</t>
  </si>
  <si>
    <t>uncut stones, breakstone</t>
  </si>
  <si>
    <t>lihvitud kivid</t>
  </si>
  <si>
    <t>stones, polished</t>
  </si>
  <si>
    <t>tsement, lubi, krohv, veopakendis</t>
  </si>
  <si>
    <t>cement, lime, plaster, packed</t>
  </si>
  <si>
    <t>karastatud klaas, laminaatklaas, autoaknad</t>
  </si>
  <si>
    <t>hardened or laminated glass, car windows</t>
  </si>
  <si>
    <t>keraamilised plaadid, torud, keraamiline ehitusmaterjal</t>
  </si>
  <si>
    <t>ceramic tiles, ceramic building material, ceramic pipes</t>
  </si>
  <si>
    <t>klaasist kontori-, köögitarbed, iluasjad</t>
  </si>
  <si>
    <t>kitchen ware, office and decoration articles of glass</t>
  </si>
  <si>
    <t>klaaspurgid, -pudelid, -nõud</t>
  </si>
  <si>
    <t xml:space="preserve">bottles, jars, glass dishes for preservation </t>
  </si>
  <si>
    <t>lameklaas, peeglid</t>
  </si>
  <si>
    <t>flat glass, mirrors</t>
  </si>
  <si>
    <t>portselanist ja savist laboritarbed</t>
  </si>
  <si>
    <t>laboratory articles</t>
  </si>
  <si>
    <t>portselanist ja savist nõud, terra cotta esemed</t>
  </si>
  <si>
    <t>household utensils of china and clay, terra cotta articles</t>
  </si>
  <si>
    <t>sanitaarkeraamika</t>
  </si>
  <si>
    <t>ceramic sanitary articles</t>
  </si>
  <si>
    <t>autorehvid, kummirattad</t>
  </si>
  <si>
    <t>vehicle and other tyres, rubber wheels</t>
  </si>
  <si>
    <t>kummipaadid, -parved, -voolikud</t>
  </si>
  <si>
    <t>rubber boats, rafts, pipes</t>
  </si>
  <si>
    <t>kummist põrandakatted, plaadid</t>
  </si>
  <si>
    <t>floor coverings of rubber, rubber slabs</t>
  </si>
  <si>
    <t>plastist kontori-, kooli-, köögitarbed</t>
  </si>
  <si>
    <t>office, school and kitchen articles of plastic</t>
  </si>
  <si>
    <t>plastist sanitaartehnika</t>
  </si>
  <si>
    <t>plastic sanitary equipment</t>
  </si>
  <si>
    <t>plastist plaadid, seina- ja põrandakatted</t>
  </si>
  <si>
    <t>plastic slabs, coatings of walls and floors</t>
  </si>
  <si>
    <t>plastnöörid, kiled</t>
  </si>
  <si>
    <t>plastic ropes, foils</t>
  </si>
  <si>
    <t>plasttorud, -latid, -profiilid</t>
  </si>
  <si>
    <t>plastic pipes, bars,mouldings</t>
  </si>
  <si>
    <t>plastuksed, -aknad, -aknaraamid</t>
  </si>
  <si>
    <t>plastic doors, windows, frames</t>
  </si>
  <si>
    <t>kotid, võrgud, punutised</t>
  </si>
  <si>
    <t>sacks, bags, nets, braidings</t>
  </si>
  <si>
    <t>kudumid, kootud rõivad</t>
  </si>
  <si>
    <t>knits, knitwear</t>
  </si>
  <si>
    <t>kunstkarusnahatooted</t>
  </si>
  <si>
    <t>fur imitation products</t>
  </si>
  <si>
    <t>clothes, footwear, accessories of leather or fur</t>
  </si>
  <si>
    <t>nahktooted, töödeldud nahk</t>
  </si>
  <si>
    <t>leather products, processed leather</t>
  </si>
  <si>
    <t>sokid, sukad, sukkpüksid</t>
  </si>
  <si>
    <t>socks, stockings,tights</t>
  </si>
  <si>
    <t>clothes and accessories of fabric, textile-based floor coverings</t>
  </si>
  <si>
    <t>telgid, telkimisvarustus</t>
  </si>
  <si>
    <t>tents, camping equipment</t>
  </si>
  <si>
    <t>vaibad, vihmavarjud, päikesevarjud</t>
  </si>
  <si>
    <t>carpets, rugs, umbrellas, sunblinds</t>
  </si>
  <si>
    <t>vatiin, vooderdusmaterjal, vilt</t>
  </si>
  <si>
    <t>wadding, lining material, felt</t>
  </si>
  <si>
    <t>ajalehed, ajakirjad, raamatud, noodid</t>
  </si>
  <si>
    <t>newspapers, magazines, books, music notes</t>
  </si>
  <si>
    <t>kaardid, gloobused</t>
  </si>
  <si>
    <t>maps, globes</t>
  </si>
  <si>
    <t>kunstiteoste reproduktsioonid</t>
  </si>
  <si>
    <t>art prints</t>
  </si>
  <si>
    <t>corrugated paper, paperboard, cardboard</t>
  </si>
  <si>
    <t>paber, papp, kartong suurtes rullides (üle 100 kg)</t>
  </si>
  <si>
    <t>paper, paperboard, cardboard in rolls over 100 kg</t>
  </si>
  <si>
    <t>paberpakendid, -kotid, pappkarbid</t>
  </si>
  <si>
    <t>paperpackings, bags, boxes</t>
  </si>
  <si>
    <t>antiik</t>
  </si>
  <si>
    <t>antiquities</t>
  </si>
  <si>
    <t>ehted</t>
  </si>
  <si>
    <t>jewellery</t>
  </si>
  <si>
    <t>kunstlilled</t>
  </si>
  <si>
    <t>artificial flowers</t>
  </si>
  <si>
    <t>küünlad</t>
  </si>
  <si>
    <t>candles</t>
  </si>
  <si>
    <t>lambid, valgustusseadmed</t>
  </si>
  <si>
    <t>lamps, light fixtures</t>
  </si>
  <si>
    <t>madratsid</t>
  </si>
  <si>
    <t>mattresses</t>
  </si>
  <si>
    <t>mööbel</t>
  </si>
  <si>
    <t>furniture</t>
  </si>
  <si>
    <t>nipsasjad</t>
  </si>
  <si>
    <t>trinkets</t>
  </si>
  <si>
    <t>pabertapeet, tekstiiltapeet</t>
  </si>
  <si>
    <t>wallpaper of paper, textile wallpaper</t>
  </si>
  <si>
    <t>pildid, maalid</t>
  </si>
  <si>
    <t>pictures, paintings</t>
  </si>
  <si>
    <t>plastist mööbliesemed</t>
  </si>
  <si>
    <t>plastic furniture articles</t>
  </si>
  <si>
    <t>portselanist ja savist sisustusesemed ja kaunistused</t>
  </si>
  <si>
    <t>decorations, ornament and furnishing articles of china and clay</t>
  </si>
  <si>
    <t>puidust sisustusesemed, v.a mööbel</t>
  </si>
  <si>
    <t>wooden interior decoration articles, not furnitures</t>
  </si>
  <si>
    <t>sisustuskaubad</t>
  </si>
  <si>
    <t>furnishing equipment</t>
  </si>
  <si>
    <t>skulptuurid</t>
  </si>
  <si>
    <t>sculptures</t>
  </si>
  <si>
    <t>akud, patareid</t>
  </si>
  <si>
    <t>accumulators, batteries</t>
  </si>
  <si>
    <t>andmekandjad, plaadid, mälupulgad, -kaardid</t>
  </si>
  <si>
    <t>media, discs, memory sticks, cards, cassettes</t>
  </si>
  <si>
    <t>arvutid, osad, tarvikud</t>
  </si>
  <si>
    <t>computers, their parts and accessories</t>
  </si>
  <si>
    <t>dioodid, takistid, kondensaatorid, trafod</t>
  </si>
  <si>
    <t>diodes, resistors, condenser, transformers</t>
  </si>
  <si>
    <t>elektrijuhtmed ja -kaablid</t>
  </si>
  <si>
    <t>electric wires and cables</t>
  </si>
  <si>
    <t>häireseadmed, kellad, alarmid</t>
  </si>
  <si>
    <t>alarm devices, bells, alarms</t>
  </si>
  <si>
    <t>koduelektroonika, lisad, tarvikud</t>
  </si>
  <si>
    <t>home electronics, accessories</t>
  </si>
  <si>
    <t>koopiamasinad, paljundusmasinad</t>
  </si>
  <si>
    <t>copiers, duplicating machines</t>
  </si>
  <si>
    <t>salvestatud andmed, heli- ja pildisalvestised</t>
  </si>
  <si>
    <t>data records, sound and picture recordings</t>
  </si>
  <si>
    <t>serverid, osad, tarvikud</t>
  </si>
  <si>
    <t>servers, their parts and accessories</t>
  </si>
  <si>
    <t>telefonid ja nende tarvikud</t>
  </si>
  <si>
    <t>telephones, mobile telephones and their accessories</t>
  </si>
  <si>
    <t>projektorid</t>
  </si>
  <si>
    <t>projectors</t>
  </si>
  <si>
    <t>boilerid</t>
  </si>
  <si>
    <t>boilers</t>
  </si>
  <si>
    <t>elektritööriistad</t>
  </si>
  <si>
    <t>electric hand tools</t>
  </si>
  <si>
    <t>kohvimasinad</t>
  </si>
  <si>
    <t>coffee makers</t>
  </si>
  <si>
    <t>külmikud, sügavkülmikud</t>
  </si>
  <si>
    <t>refrigerators, freezers</t>
  </si>
  <si>
    <t>kütteseadmed</t>
  </si>
  <si>
    <t>heaters</t>
  </si>
  <si>
    <t>mikrolaineahjud</t>
  </si>
  <si>
    <t>microwave ovens</t>
  </si>
  <si>
    <t>muruniidukid</t>
  </si>
  <si>
    <t>lawn mowers</t>
  </si>
  <si>
    <t>pesumasinad, kuivatid</t>
  </si>
  <si>
    <t>washing mashines, driers</t>
  </si>
  <si>
    <t>pliidid, ahjud, grillid</t>
  </si>
  <si>
    <t>stoves, ovens, grills</t>
  </si>
  <si>
    <t>röstrid</t>
  </si>
  <si>
    <t>toasters</t>
  </si>
  <si>
    <t>tolmuimejad</t>
  </si>
  <si>
    <t>vacuum cleaners</t>
  </si>
  <si>
    <t>triikrauad</t>
  </si>
  <si>
    <t>irons</t>
  </si>
  <si>
    <t>veekeetjad</t>
  </si>
  <si>
    <t>water heaters</t>
  </si>
  <si>
    <t>ventilatsiooniseadmed, õhupuhastid</t>
  </si>
  <si>
    <t>ventilation equipment, air cleaners</t>
  </si>
  <si>
    <t>veskid, blenderid</t>
  </si>
  <si>
    <t>mills, blenders</t>
  </si>
  <si>
    <t>filtreerimis- ja puhastusseadmed, liivapritsid, puhurid</t>
  </si>
  <si>
    <t>filtration and cleaning equipment, sand blasters</t>
  </si>
  <si>
    <t>kaalumisseadmed</t>
  </si>
  <si>
    <t>weighing appliances</t>
  </si>
  <si>
    <t>kaevandus- ja ehitusmasinad</t>
  </si>
  <si>
    <t>mining and building machines</t>
  </si>
  <si>
    <t>külmutus- ja kliimaseadmed, soojusvahetid</t>
  </si>
  <si>
    <t>refrigerating, freezing equipment, air conditioners, heat exchangers</t>
  </si>
  <si>
    <t>metallitöötlemismasinad, keevitus-, karastusmasinad</t>
  </si>
  <si>
    <t>machines for metal processing, welding, hardening machines</t>
  </si>
  <si>
    <t>mootorid, turbiinid, ülekandeseadmed, käigukastid</t>
  </si>
  <si>
    <t>engines, turbines, transmission devices, gearboxes</t>
  </si>
  <si>
    <t>paberitööstuse masinad</t>
  </si>
  <si>
    <t>pulp and paper machines</t>
  </si>
  <si>
    <t>pressvormid, vormiraamid</t>
  </si>
  <si>
    <t>moulds, mould frames</t>
  </si>
  <si>
    <t>pumbad, kompressorid</t>
  </si>
  <si>
    <t>pumps, compressors</t>
  </si>
  <si>
    <t>tekstiili- v plastmassitööstuse seadmed</t>
  </si>
  <si>
    <t>machines for the textile or plastic industry</t>
  </si>
  <si>
    <t>toiduainetööstuse seadmed</t>
  </si>
  <si>
    <t>machines for the food industry</t>
  </si>
  <si>
    <t>trükitööstuse masinad ja seadmed</t>
  </si>
  <si>
    <t>printing machines and equipment</t>
  </si>
  <si>
    <t>tõste- ja transpordiseadmed, liftid</t>
  </si>
  <si>
    <t>lifting and transporting equipment, elevators</t>
  </si>
  <si>
    <t>tööpingid, puurid, lihvmasinad, lõikeseadmed</t>
  </si>
  <si>
    <t>lathes, drills, grinders, cutting machines</t>
  </si>
  <si>
    <t>tööstusahjud, põletid</t>
  </si>
  <si>
    <t>industrial ovens, burners</t>
  </si>
  <si>
    <t>universaalmasinad ja -seadmed</t>
  </si>
  <si>
    <t>universal machines and devices</t>
  </si>
  <si>
    <t>värvimisseadmed, püstolpihustid</t>
  </si>
  <si>
    <t>painting equipment, spray painting machines</t>
  </si>
  <si>
    <t>haagised, sõidukite varuosad, kered</t>
  </si>
  <si>
    <t>trailers, vehicles' spare parts, bodywork of vehicles</t>
  </si>
  <si>
    <t>jalgrattad, mootorrattad, mopeedid, ratastoolid</t>
  </si>
  <si>
    <t>bicycles, motorbikes, mopeds, invalid carriages</t>
  </si>
  <si>
    <t>kärud, saanid, vankrid</t>
  </si>
  <si>
    <t>wheelbarrows, sledges, carts</t>
  </si>
  <si>
    <t>mootorpaadid, mootorsaanid</t>
  </si>
  <si>
    <t>motor boats, motorsleighs</t>
  </si>
  <si>
    <t>purjepaadid, kanuud, kajakid, süstad</t>
  </si>
  <si>
    <t>sailing boats, canoes, kayaks</t>
  </si>
  <si>
    <t>sõiduautod, kahveltõstukid</t>
  </si>
  <si>
    <t>personal cars, forklift trucks</t>
  </si>
  <si>
    <t>sõudepaadid, vesijalgrattad</t>
  </si>
  <si>
    <t>rowing boats, pedal boats</t>
  </si>
  <si>
    <t>traktorid, põllu-, metsamasinad</t>
  </si>
  <si>
    <t>tractors, agricultural, forestry machinery</t>
  </si>
  <si>
    <t>õhusõidukid</t>
  </si>
  <si>
    <t>aircraft</t>
  </si>
  <si>
    <t>hapnik, süsinikdioksiid, vesinik, ammoniaak, inertgaas</t>
  </si>
  <si>
    <t>oxygen, carbon dioxide, hydrogen, ammonia, inert gas</t>
  </si>
  <si>
    <t>happed, soolad, sulfiidid, hüdroksiidid</t>
  </si>
  <si>
    <t>acids, salts, sulphides, hydroxides</t>
  </si>
  <si>
    <t>ilutulestikutooted</t>
  </si>
  <si>
    <t>firework articles</t>
  </si>
  <si>
    <t>kütus</t>
  </si>
  <si>
    <t>fuel</t>
  </si>
  <si>
    <t>lahustid, vedeldid, pestitsiidid, immutid</t>
  </si>
  <si>
    <t>dissolvents, diluents, pesticides, impregnators</t>
  </si>
  <si>
    <t>lõhkeained</t>
  </si>
  <si>
    <t>explosives</t>
  </si>
  <si>
    <t>määrdeõlid ja määrded</t>
  </si>
  <si>
    <t>lubricate oil and grease</t>
  </si>
  <si>
    <t>parafiin, vaha, vaigud, plastid</t>
  </si>
  <si>
    <t>paraffine, vax, resin, plastics</t>
  </si>
  <si>
    <t>poleerimisvahendid, küürimispulbrid</t>
  </si>
  <si>
    <t>polishing agents, scouring powders</t>
  </si>
  <si>
    <t>tõrv, pigi, asfaldisegu</t>
  </si>
  <si>
    <t>tar, pitch, asphalt mixture</t>
  </si>
  <si>
    <t>vedelgaas</t>
  </si>
  <si>
    <t>liquified gas</t>
  </si>
  <si>
    <t>väetised</t>
  </si>
  <si>
    <t>fertilizers</t>
  </si>
  <si>
    <t>värvid, värvained, tindid, lakid, liimid</t>
  </si>
  <si>
    <t>paint, colouring agents, inc, varnish, adhesive</t>
  </si>
  <si>
    <t>deodorandid, habeajamisveed</t>
  </si>
  <si>
    <t>deodorizers, aftershaves</t>
  </si>
  <si>
    <t>juukse-, hambahooldusvahendid</t>
  </si>
  <si>
    <t>hair cosmetics, dental care products</t>
  </si>
  <si>
    <t>kosmeetika, meigitooted, parfüümid, tualett-tarbed</t>
  </si>
  <si>
    <t>cosmetics, make-up articles, perfumes, toiletry products</t>
  </si>
  <si>
    <t>ravimid, milles on psühhotroopseid (narkootilisi) aineid</t>
  </si>
  <si>
    <t>medicines containing psychotropic (narcotic) substances</t>
  </si>
  <si>
    <t>ravimid, milles pole psühhotroopseid (narkootilisi) aineid</t>
  </si>
  <si>
    <t>medicines not containing psychotropic (narcotic) substances</t>
  </si>
  <si>
    <t>seep, vedelseep</t>
  </si>
  <si>
    <t>soap, soft soap</t>
  </si>
  <si>
    <t>diagnostika- ja raviseadmed, röntgen</t>
  </si>
  <si>
    <t>diagnosis and treatment equipment, x-ray</t>
  </si>
  <si>
    <t>farmaatsiatooted, diagnostikavahendid</t>
  </si>
  <si>
    <t>pharmaceutical articles, diagnostics articles</t>
  </si>
  <si>
    <t>foto- ja filmikaamerad</t>
  </si>
  <si>
    <t>photographic and film cameras</t>
  </si>
  <si>
    <t>kaalud</t>
  </si>
  <si>
    <t>scales</t>
  </si>
  <si>
    <t>kellad, aja salvestid</t>
  </si>
  <si>
    <t>clocks, time recorders</t>
  </si>
  <si>
    <t>kompassid, kaugusmõõdikud</t>
  </si>
  <si>
    <t>compasses, distance gauges</t>
  </si>
  <si>
    <t>labori varustus</t>
  </si>
  <si>
    <t>laboratory equipment</t>
  </si>
  <si>
    <t>lahased, toed, kunstjäsemed</t>
  </si>
  <si>
    <t>splints, supports, artificial limbs</t>
  </si>
  <si>
    <t>mikroskoobid</t>
  </si>
  <si>
    <t>microscopes</t>
  </si>
  <si>
    <t>mõõteriistad, juhtimisseadmed</t>
  </si>
  <si>
    <t>measuring, steering and control apparatus</t>
  </si>
  <si>
    <t>optika, prillid, binoklid, läätsed, peeglid</t>
  </si>
  <si>
    <t>optical articles, spectacles, binoculars, lenses, mirrors</t>
  </si>
  <si>
    <t>prožektorid, laserid, välklambid</t>
  </si>
  <si>
    <t>spotlights, lasers, flashlights</t>
  </si>
  <si>
    <t>kirjutusvahendid</t>
  </si>
  <si>
    <t>pens</t>
  </si>
  <si>
    <t>kollektsioonid</t>
  </si>
  <si>
    <t>collections</t>
  </si>
  <si>
    <t>margid</t>
  </si>
  <si>
    <t>stamps</t>
  </si>
  <si>
    <t>kammid, juukseklambrid, hambaharjad</t>
  </si>
  <si>
    <t>combs, hair clips, toothbrushes</t>
  </si>
  <si>
    <t>lapsevankrid ja -kärud</t>
  </si>
  <si>
    <t>prams and pushchairs</t>
  </si>
  <si>
    <t>muusikariistad, pillid</t>
  </si>
  <si>
    <t>musical intruments</t>
  </si>
  <si>
    <t>mänguasjad, mängud</t>
  </si>
  <si>
    <t>toys and games</t>
  </si>
  <si>
    <t>piibud, sigaretisüütajad</t>
  </si>
  <si>
    <t>pipes, cigarette lighters</t>
  </si>
  <si>
    <t>pintslid, värvirullid</t>
  </si>
  <si>
    <t>brushes, hair pencils, paint rollers</t>
  </si>
  <si>
    <t>spordivarustus</t>
  </si>
  <si>
    <t>sports equipment</t>
  </si>
  <si>
    <t>treeningseadmed</t>
  </si>
  <si>
    <t>fitness exercise equipment</t>
  </si>
  <si>
    <t>jahirelvad, sõjarelvad</t>
  </si>
  <si>
    <t>weapons for hunting, war-weapons</t>
  </si>
  <si>
    <t>külmrelvad, pistodad, mõõgad</t>
  </si>
  <si>
    <t>daggers, swords</t>
  </si>
  <si>
    <t>laskemoon</t>
  </si>
  <si>
    <t>ammunitions</t>
  </si>
  <si>
    <t>sportrelvad</t>
  </si>
  <si>
    <t>sport weapons</t>
  </si>
  <si>
    <t>õhurelvad</t>
  </si>
  <si>
    <t>air-guns</t>
  </si>
  <si>
    <t>IMO number</t>
  </si>
  <si>
    <t>https://www.riigiteataja.ee/akt/943563</t>
  </si>
  <si>
    <t>https://www.riigiteataja.ee/akt/201504</t>
  </si>
  <si>
    <t>http://www.lmalloyds.com/Web/market_places/marine/JCC/JCC_Clauses_Project/Cargo_Clauses.aspx</t>
  </si>
  <si>
    <t>jahu, tärklis, piimapulber, imikutoit</t>
  </si>
  <si>
    <t>flour, potatoflour, milk powder, baby food</t>
  </si>
  <si>
    <t>suhkur, maiustused, mesi, siirup</t>
  </si>
  <si>
    <t>sugar, sweets, honey, syrup</t>
  </si>
  <si>
    <t>metallist sanitaartehnika, metallmärgid, -viidad</t>
  </si>
  <si>
    <t>sanitary articles of metal, signs</t>
  </si>
  <si>
    <t>chains, bearings, shafts, metal mountings, anchors</t>
  </si>
  <si>
    <t>ketid, laagrid, võllid, armatuur, ankrud</t>
  </si>
  <si>
    <t>metal pipes, chimneys, ovens, fire extinguishers</t>
  </si>
  <si>
    <t>metalltorud, korstnad, ahjud, tulekustutid</t>
  </si>
  <si>
    <t>metallist tööriistad, kinnitusvahendid, lukud, võtmed</t>
  </si>
  <si>
    <t>metal tools, fasteners, locks, keys</t>
  </si>
  <si>
    <t xml:space="preserve">meditsiinikaubad, mähkmed, hügieenisidemed </t>
  </si>
  <si>
    <t>products for medical use, dipers, sanitary towels</t>
  </si>
  <si>
    <t>kangad, present, purjed, päästevestid</t>
  </si>
  <si>
    <t>fabrics, tarpaulins, sails, life jackets</t>
  </si>
  <si>
    <t>köied, nöörid, niidid, lõngad, paelad</t>
  </si>
  <si>
    <t>lipud, sildid, nööbid, tõmblukud, tupsud</t>
  </si>
  <si>
    <t>ropes, strings,  threads, yarns, ribbons</t>
  </si>
  <si>
    <t>flags, tags, buttons, zippers, tassels</t>
  </si>
  <si>
    <t>rõivad, aksessuaarid, põrandakatted tekstiilist</t>
  </si>
  <si>
    <t>rõivad, jalatsid, aksessuaarid nahast ja karusnahast</t>
  </si>
  <si>
    <t>tualettpaber, paberkäterätid, ühekordsed toidunõud, filterpaber</t>
  </si>
  <si>
    <t>toilet paper, paper towels, disposable dishes, filter paper</t>
  </si>
  <si>
    <t>kirjatarbed, kaustad, papist kontori- ja kauplusetarbed</t>
  </si>
  <si>
    <t>stationery, files, office and shop articles of paperboard</t>
  </si>
  <si>
    <t>lainepaber, papp, kartong</t>
  </si>
  <si>
    <t>ERGO Insurance SE</t>
  </si>
  <si>
    <t>http://www.track-trace.com/container</t>
  </si>
  <si>
    <t>EXW</t>
  </si>
  <si>
    <t>FCA</t>
  </si>
  <si>
    <t>CPT</t>
  </si>
  <si>
    <t>FAS</t>
  </si>
  <si>
    <t>FOB</t>
  </si>
  <si>
    <t>CFR</t>
  </si>
  <si>
    <t>CIF</t>
  </si>
  <si>
    <t>CIP</t>
  </si>
  <si>
    <t>DAT</t>
  </si>
  <si>
    <t>DAP</t>
  </si>
  <si>
    <t>DDP</t>
  </si>
  <si>
    <t>POLICYHOLDER</t>
  </si>
  <si>
    <t>Name</t>
  </si>
  <si>
    <t>Address</t>
  </si>
  <si>
    <t>E-mail</t>
  </si>
  <si>
    <t>Telephone</t>
  </si>
  <si>
    <t>Registry code</t>
  </si>
  <si>
    <t>BENEFICIARY</t>
  </si>
  <si>
    <t>INSURER</t>
  </si>
  <si>
    <t>INSURANCE</t>
  </si>
  <si>
    <t>purpose of carriage</t>
  </si>
  <si>
    <t>Type of cargo</t>
  </si>
  <si>
    <t>Cargo group</t>
  </si>
  <si>
    <t>Description of cargo</t>
  </si>
  <si>
    <t>Sum insured is</t>
  </si>
  <si>
    <t>World's risk areas</t>
  </si>
  <si>
    <t>Lloyd's info abt countries</t>
  </si>
  <si>
    <t>Cargo loss prevention info, TIS</t>
  </si>
  <si>
    <t>buyer</t>
  </si>
  <si>
    <t>seller</t>
  </si>
  <si>
    <t>owner (non-commercial cargo)</t>
  </si>
  <si>
    <t>forwarder</t>
  </si>
  <si>
    <t>exhibition's organizer</t>
  </si>
  <si>
    <t>other</t>
  </si>
  <si>
    <t>bulk cargo</t>
  </si>
  <si>
    <t>removal, e.g. furnishings</t>
  </si>
  <si>
    <t>exhibits</t>
  </si>
  <si>
    <t>air</t>
  </si>
  <si>
    <t>Policyholder is</t>
  </si>
  <si>
    <t>Policyholder has</t>
  </si>
  <si>
    <t>Specify</t>
  </si>
  <si>
    <t>other interest</t>
  </si>
  <si>
    <t>new goods in transport packaging</t>
  </si>
  <si>
    <t>Cargo</t>
  </si>
  <si>
    <t>second hand goods, used</t>
  </si>
  <si>
    <t>100% of cargo value</t>
  </si>
  <si>
    <t>110% of cargo value</t>
  </si>
  <si>
    <t>110% of cargo value + freight</t>
  </si>
  <si>
    <t>100% of cargo value + freight</t>
  </si>
  <si>
    <t>freight included</t>
  </si>
  <si>
    <t>freight excluded</t>
  </si>
  <si>
    <t>Currency rates</t>
  </si>
  <si>
    <t>Incoterms clause</t>
  </si>
  <si>
    <t>Buyer's risk of loss!</t>
  </si>
  <si>
    <t>Selles has to insure!</t>
  </si>
  <si>
    <t>Seller's risk of loss!</t>
  </si>
  <si>
    <t>road carriage</t>
  </si>
  <si>
    <t>container, liner, truck</t>
  </si>
  <si>
    <t>other sea carriage, no container</t>
  </si>
  <si>
    <t>Track the container</t>
  </si>
  <si>
    <t>CMR convention</t>
  </si>
  <si>
    <t>railway</t>
  </si>
  <si>
    <t>Packaging</t>
  </si>
  <si>
    <t>Additions to sum insured</t>
  </si>
  <si>
    <t>Date</t>
  </si>
  <si>
    <t>Registry code missing!</t>
  </si>
  <si>
    <t>Address missing!</t>
  </si>
  <si>
    <t>Please choose Policyholder's role!</t>
  </si>
  <si>
    <t>Cargo type missing!</t>
  </si>
  <si>
    <t>Cargo group missing!</t>
  </si>
  <si>
    <t>http://en.wikipedia.org/wiki/CMR_Convention</t>
  </si>
  <si>
    <t>Additional info</t>
  </si>
  <si>
    <t>Previous insurers</t>
  </si>
  <si>
    <r>
      <t xml:space="preserve">LOSS EVENTS
</t>
    </r>
    <r>
      <rPr>
        <sz val="8"/>
        <rFont val="Arial"/>
        <family val="2"/>
        <charset val="186"/>
      </rPr>
      <t>in last 5 years</t>
    </r>
  </si>
  <si>
    <t>Insurance period      from</t>
  </si>
  <si>
    <t>MODE OF TRANSPORT</t>
  </si>
  <si>
    <t>Carrier, forwarder</t>
  </si>
  <si>
    <t>Insurance risks</t>
  </si>
  <si>
    <t>Incoterms rules</t>
  </si>
  <si>
    <t>http://dictionary.reference.com/browse/tramp+ship</t>
  </si>
  <si>
    <t>I am aware of the fact that submitting any false or incomplete information gives the insurer right to fully or partly reject the claim.</t>
  </si>
  <si>
    <t>Service provided by ERGO Insurance SE. See conditions at www.ergo.ee.</t>
  </si>
  <si>
    <t>Insurance terms and conditions:</t>
  </si>
  <si>
    <t>ERGO Cargo Insurance Terms and Conditions</t>
  </si>
  <si>
    <t>INFO FOR POLICYHOLDER</t>
  </si>
  <si>
    <t>Application for Cargo Insurance</t>
  </si>
  <si>
    <t>electronics, office equipment</t>
  </si>
  <si>
    <t>hobby and sport goods, weapons, other</t>
  </si>
  <si>
    <t>chemicals, fuel</t>
  </si>
  <si>
    <t>cosmetics, medicines,</t>
  </si>
  <si>
    <t>rubber, plastic products</t>
  </si>
  <si>
    <t>stone, cement, construction wool</t>
  </si>
  <si>
    <t>glassware, porcelain, ceramics</t>
  </si>
  <si>
    <t>home appliances, equipment</t>
  </si>
  <si>
    <t>metal, metal products</t>
  </si>
  <si>
    <t>paper, cardboard, printed matter</t>
  </si>
  <si>
    <t>equipment, machinery</t>
  </si>
  <si>
    <t>vehicles, mobile machinery</t>
  </si>
  <si>
    <t>wood, wood products</t>
  </si>
  <si>
    <t>optical, measuring, medical devices, supplies</t>
  </si>
  <si>
    <t>furnishing, furniture, art</t>
  </si>
  <si>
    <t>textiles, clothing, leather, accessories</t>
  </si>
  <si>
    <t>foods, drinks with temperature requirements</t>
  </si>
  <si>
    <t>foods without temperature requirements, tobacco</t>
  </si>
  <si>
    <t>Заявление на страхование груза</t>
  </si>
  <si>
    <t>СТРАХОВАТЕЛЬ</t>
  </si>
  <si>
    <t>Имя</t>
  </si>
  <si>
    <t>Рег. номер</t>
  </si>
  <si>
    <t>Aдрес</t>
  </si>
  <si>
    <t>Э-почта</t>
  </si>
  <si>
    <t>Телефон</t>
  </si>
  <si>
    <t>ВЫГОДОПРИОБРЕТАТЕЛЬ</t>
  </si>
  <si>
    <t xml:space="preserve">как заполнять заявление?   </t>
  </si>
  <si>
    <t>СТРАХОВЩИК</t>
  </si>
  <si>
    <t>пиши</t>
  </si>
  <si>
    <t>выбери правильный вариант</t>
  </si>
  <si>
    <t>s</t>
  </si>
  <si>
    <t>Тел.</t>
  </si>
  <si>
    <t>комментарий</t>
  </si>
  <si>
    <t>СТРАХОВАНИЕ</t>
  </si>
  <si>
    <t>Роль страхователя</t>
  </si>
  <si>
    <t>Тип груза</t>
  </si>
  <si>
    <t>цель перевозки</t>
  </si>
  <si>
    <t>Категория</t>
  </si>
  <si>
    <t>Наименование / описание груза</t>
  </si>
  <si>
    <t>Количество мест</t>
  </si>
  <si>
    <t>Вес, кг</t>
  </si>
  <si>
    <t>Описание упаковки</t>
  </si>
  <si>
    <t>номер счёта, L/C</t>
  </si>
  <si>
    <t>Transport Information Service (TIS)</t>
  </si>
  <si>
    <t>Стоимость груза</t>
  </si>
  <si>
    <t>Валюта</t>
  </si>
  <si>
    <t>€</t>
  </si>
  <si>
    <t>Страховая сумма</t>
  </si>
  <si>
    <t>Дополнительно страхуется</t>
  </si>
  <si>
    <t>вместе</t>
  </si>
  <si>
    <t>Регионы с повышенным риском</t>
  </si>
  <si>
    <t>Место отправления</t>
  </si>
  <si>
    <t>ВИД ТРАНСПОРТА</t>
  </si>
  <si>
    <t>Перевозчик, экспедитор</t>
  </si>
  <si>
    <t>Доп. информация</t>
  </si>
  <si>
    <t>Страхуемые риски</t>
  </si>
  <si>
    <t>Международные условия страхования грузов</t>
  </si>
  <si>
    <t xml:space="preserve">Период </t>
  </si>
  <si>
    <t>начиная с</t>
  </si>
  <si>
    <t>длительность</t>
  </si>
  <si>
    <t xml:space="preserve">Предыдущие страховщики </t>
  </si>
  <si>
    <t>К СВЕДЕНИЮ СТРАХОВАТЕЛЯ</t>
  </si>
  <si>
    <t>Если страховой взнос не уплачен к оговоренному сроку, то страховщик освобождается от обязательства по исполнению договора страхования.</t>
  </si>
  <si>
    <t>Мне известно, что в случае предоставления не полных или не верных данных, страховщик имеет право уменьшить страховое возмещение или отказаться от его выплаты;</t>
  </si>
  <si>
    <t>ERGO условия страхования:</t>
  </si>
  <si>
    <t>Дата</t>
  </si>
  <si>
    <t>Заявление страхования грузов. РАЗОВАЯ ПЕРЕВОЗКА AN.0925.14</t>
  </si>
  <si>
    <t>Информация ERGO о страховании грузов</t>
  </si>
  <si>
    <t>покупатель</t>
  </si>
  <si>
    <t>продавец</t>
  </si>
  <si>
    <t>собственник (продажи не происходит)</t>
  </si>
  <si>
    <t>экспедитор</t>
  </si>
  <si>
    <t>организатор выставки</t>
  </si>
  <si>
    <t>иной интерес</t>
  </si>
  <si>
    <t>Уточнить</t>
  </si>
  <si>
    <t>груз новый, в транспортной упаковке</t>
  </si>
  <si>
    <t>груз использованный</t>
  </si>
  <si>
    <t>переезд</t>
  </si>
  <si>
    <t>выставочный экспонат</t>
  </si>
  <si>
    <t>рассыпной груз</t>
  </si>
  <si>
    <t>Требования к судам балкерам (на эстонском языке)</t>
  </si>
  <si>
    <t>иное</t>
  </si>
  <si>
    <t>Груз</t>
  </si>
  <si>
    <t>100% стоимость груза</t>
  </si>
  <si>
    <t>без стоимости перевозки</t>
  </si>
  <si>
    <t>100% (стоимость груза + перевозки)</t>
  </si>
  <si>
    <t>110% стоимости груза</t>
  </si>
  <si>
    <t>110% (стоимость груза + перевозки)</t>
  </si>
  <si>
    <t>Стоимость перевозки</t>
  </si>
  <si>
    <t>Курс валюты</t>
  </si>
  <si>
    <t>Курсы валюты</t>
  </si>
  <si>
    <t>Условия поставки Incoterms</t>
  </si>
  <si>
    <t>Правила  Incoterms</t>
  </si>
  <si>
    <t>Риск покупателя!</t>
  </si>
  <si>
    <t>Ответственность продавца страховать груз!</t>
  </si>
  <si>
    <t>Риск продавца!</t>
  </si>
  <si>
    <t>автотранспорт</t>
  </si>
  <si>
    <t>Крепление груза  (на эстонском языке)</t>
  </si>
  <si>
    <t>морская контейнерная перевозка + автотранспорт</t>
  </si>
  <si>
    <t>Номер контейнера</t>
  </si>
  <si>
    <t>Следи за контейнером</t>
  </si>
  <si>
    <t>иная морская перевозка, без контейнера</t>
  </si>
  <si>
    <t>IMO номер судна</t>
  </si>
  <si>
    <t>Трамповое судно ...</t>
  </si>
  <si>
    <t>https://ru.wikipedia.org/wiki/Морской_транспорт</t>
  </si>
  <si>
    <t>воздушный транспорт</t>
  </si>
  <si>
    <t>железнодорожный транспорт</t>
  </si>
  <si>
    <t>иной вид транспорта</t>
  </si>
  <si>
    <t>Не указан регистрационный номер страхователя!</t>
  </si>
  <si>
    <t>Не указан адрес страхователя!</t>
  </si>
  <si>
    <t>Не указана роль страхователя!</t>
  </si>
  <si>
    <t>Не выбран тип груза!</t>
  </si>
  <si>
    <t>Не выбранa категория груза!</t>
  </si>
  <si>
    <t>бумага, картон, печатные издания</t>
  </si>
  <si>
    <t>домашняя техника</t>
  </si>
  <si>
    <t>древесина, изделия из древесины</t>
  </si>
  <si>
    <t>изделия из резины и пластмассы</t>
  </si>
  <si>
    <t>камни, цемент, строительная вата</t>
  </si>
  <si>
    <t>косметика, лекарства</t>
  </si>
  <si>
    <t xml:space="preserve">мебель, интерьер, предметы искусства </t>
  </si>
  <si>
    <t>металл, металлопродукция</t>
  </si>
  <si>
    <t>оптика, измерительная техника и медицинское оборудование</t>
  </si>
  <si>
    <t>продукты и напитки, с терморежимом</t>
  </si>
  <si>
    <t>продукты питания без терморежима, табак</t>
  </si>
  <si>
    <t>станки, машины</t>
  </si>
  <si>
    <t>стекло, порцелан, керамика</t>
  </si>
  <si>
    <t>текстиль, одежда, кожа, аксессуары</t>
  </si>
  <si>
    <t>транспортные средства и самоходные машины</t>
  </si>
  <si>
    <t>химия, топливо</t>
  </si>
  <si>
    <t>хобби и спорттовары, оружие, другие</t>
  </si>
  <si>
    <t>электроника, офисная техника</t>
  </si>
  <si>
    <t>зерно, крупы, хлопья, паста</t>
  </si>
  <si>
    <t>кофе, чай, какао</t>
  </si>
  <si>
    <t xml:space="preserve">масложировая продукция, уксус </t>
  </si>
  <si>
    <t>мука, крахмал, молочный порошок, детское питание</t>
  </si>
  <si>
    <t>печенье, вафли, пипаркоок, хлебцы, сухарики</t>
  </si>
  <si>
    <t>пища для домашних питомцев, корм для скота</t>
  </si>
  <si>
    <t>приправы, бульонный порошок, горчица</t>
  </si>
  <si>
    <t>сигареты, сигары, табак</t>
  </si>
  <si>
    <t>хлеб, булка, изделия из теста</t>
  </si>
  <si>
    <t>алкогольные напитки</t>
  </si>
  <si>
    <t>вода, прохладительные напитки</t>
  </si>
  <si>
    <t>масло, маргарин</t>
  </si>
  <si>
    <t>молоко, сливки, творог, мороженое</t>
  </si>
  <si>
    <t>мясные консервы</t>
  </si>
  <si>
    <t>мясные продукты, колбаса</t>
  </si>
  <si>
    <t>простокваша, сметана, йогурт, сыр</t>
  </si>
  <si>
    <t>рыбные продукты, морепродукты</t>
  </si>
  <si>
    <t>сахар, сладости, мед, сироп</t>
  </si>
  <si>
    <t>сок, варенье</t>
  </si>
  <si>
    <t>тесто, дрожжи</t>
  </si>
  <si>
    <t>фрукты, овощи, ягоды</t>
  </si>
  <si>
    <t>бревенчатые дома, готовые для монтажа, лестницы</t>
  </si>
  <si>
    <t>бревна, круглые лесоматериалы</t>
  </si>
  <si>
    <t>деревянные гробы, деревянные рейки</t>
  </si>
  <si>
    <t>деревянные предметы быта, корзины, плетеные изделия, спички</t>
  </si>
  <si>
    <t>древесно-волокнистые плиты, древесно-стружечные плиты, паркет, фанера</t>
  </si>
  <si>
    <t>дрова, опилки, древесная стружка, древесное волокно</t>
  </si>
  <si>
    <t>окна, двери, деревянные рамы</t>
  </si>
  <si>
    <t>пиломатериалы, обработанное дерево, бочки</t>
  </si>
  <si>
    <t>шпон</t>
  </si>
  <si>
    <t>драгоценные металлы</t>
  </si>
  <si>
    <t>железо, сталь</t>
  </si>
  <si>
    <t>металлическая сантехника, металлические знаки, металлические указатели</t>
  </si>
  <si>
    <t>металлические двери, окна, рамы</t>
  </si>
  <si>
    <t>металлические емкости, ведра, кухонная посуда</t>
  </si>
  <si>
    <t>металлические инструменты, крепления, замки, ключи</t>
  </si>
  <si>
    <t>металлические конструкции, лестницы</t>
  </si>
  <si>
    <t>металлические сети, металлические нити</t>
  </si>
  <si>
    <t>металлические трубы, дымовые трубы, печи, огнетушители</t>
  </si>
  <si>
    <t>пилы, пильные полотна, резцы</t>
  </si>
  <si>
    <t>режущие инструменты, ножницы, резальные машины, бритвенные лезвия</t>
  </si>
  <si>
    <t>цепи, подшипники, валы, арматура, анкеры, якоря</t>
  </si>
  <si>
    <t>бетонные строительные детали</t>
  </si>
  <si>
    <t>гипсовые строительные материалы</t>
  </si>
  <si>
    <t>нешлифованные камни, щебень</t>
  </si>
  <si>
    <t>стекловата, минеральная вата</t>
  </si>
  <si>
    <t>строительные камни, кирпичи</t>
  </si>
  <si>
    <t>цемент, известь, штукатурка, упакованные для транспортировки</t>
  </si>
  <si>
    <t>черепица</t>
  </si>
  <si>
    <t>шлифованные камни</t>
  </si>
  <si>
    <t>стекло, фарфор, керамика</t>
  </si>
  <si>
    <t>закаленное стекло, ламинированное стекло, автомобильные окна</t>
  </si>
  <si>
    <t>керамическая плитка, трубы, керамические стройматериалы</t>
  </si>
  <si>
    <t>плоское стекло, зеркала</t>
  </si>
  <si>
    <t>санкерамика</t>
  </si>
  <si>
    <t>стеклянные банки, бутылки, стеклянная посуда</t>
  </si>
  <si>
    <t>стеклянные принадлежности для офиса, кухонные принадлежности, декоративные предметы из стекла</t>
  </si>
  <si>
    <t>фарфоровая и керамическая посуда, предметы из терракоты</t>
  </si>
  <si>
    <t>фарфоровые и керамические лабораторные принадлежности</t>
  </si>
  <si>
    <t>автомобильные шины, резиновые колеса</t>
  </si>
  <si>
    <t>пластиковая плитка, настенные и напольные покрытия</t>
  </si>
  <si>
    <t>пластиковая сантехника</t>
  </si>
  <si>
    <t>пластиковые веревки, пленка</t>
  </si>
  <si>
    <t>пластиковые двери, окна, оконные рамы</t>
  </si>
  <si>
    <t>пластиковые принадлежности для офиса, школы и кухни</t>
  </si>
  <si>
    <t>пластиковые трубы, рейки, профили</t>
  </si>
  <si>
    <t>резиновые лодки, плоты, шланги</t>
  </si>
  <si>
    <t>резиновые напольные покрытия, резиновая плитка</t>
  </si>
  <si>
    <t>ватин, подкладочный материал, войлок</t>
  </si>
  <si>
    <t>вязаные изделия, вязаная одежда</t>
  </si>
  <si>
    <t>изделия из искусственного меха</t>
  </si>
  <si>
    <t>канаты, веревки, нитки, шерсть, ленты</t>
  </si>
  <si>
    <t>ковры, зонты, маркизы</t>
  </si>
  <si>
    <t>кожаные изделия, обработанная кожа</t>
  </si>
  <si>
    <t>медицинские товары, памперсы, гигиенические прокладки</t>
  </si>
  <si>
    <t>мешки, сети, плетеные предметы</t>
  </si>
  <si>
    <t>носки, чулки, колготки</t>
  </si>
  <si>
    <t>одежда, аксессуары, напольные покрытия из текстиля</t>
  </si>
  <si>
    <t>одежда, обувь, аксессуары из кожи и меха</t>
  </si>
  <si>
    <t>палатки, походное снаряжение</t>
  </si>
  <si>
    <t>ткани, брезент, паруса, спасательные жилеты</t>
  </si>
  <si>
    <t>флаги, этикетки, пуговицы, молнии, помпоны</t>
  </si>
  <si>
    <t>бумага, картон в больших рулонах (более 100 кг)</t>
  </si>
  <si>
    <t>бумажные упаковки, пакеты, картонные коробки</t>
  </si>
  <si>
    <t>газеты, журналы, книги, ноты</t>
  </si>
  <si>
    <t>гофрированная бумага, картон</t>
  </si>
  <si>
    <t xml:space="preserve">канцелярские товары, папки, принадлежности из картона для офиса и магазина </t>
  </si>
  <si>
    <t>карты, глобусы</t>
  </si>
  <si>
    <t>репродукции произведений искусства</t>
  </si>
  <si>
    <t>туалетная бумага, бумажные полотенца, одноразовая посуда, фильтровальная бумага</t>
  </si>
  <si>
    <t>антиквариат</t>
  </si>
  <si>
    <t>безделушки</t>
  </si>
  <si>
    <t>бумажные обои, текстильные обои</t>
  </si>
  <si>
    <t>деревянные предметы обстановки за искл. мебели</t>
  </si>
  <si>
    <t>искусственные цветы</t>
  </si>
  <si>
    <t>картинки, картины</t>
  </si>
  <si>
    <t>лампы, осветительные приборы</t>
  </si>
  <si>
    <t>матрасы</t>
  </si>
  <si>
    <t>мебель</t>
  </si>
  <si>
    <t>пластиковая мебель</t>
  </si>
  <si>
    <t>предметы обстановки</t>
  </si>
  <si>
    <t>свечи</t>
  </si>
  <si>
    <t>скульптуры</t>
  </si>
  <si>
    <t>украшения</t>
  </si>
  <si>
    <t xml:space="preserve">фарфоровые и керамические предметы обстановки и украшения </t>
  </si>
  <si>
    <t>аккумуляторы, батареи</t>
  </si>
  <si>
    <t>бытовая электроника, аксессуары</t>
  </si>
  <si>
    <t>диоды, резисторы, конденсаторы, трансформаторы</t>
  </si>
  <si>
    <t>компьютеры, части, аксессуары</t>
  </si>
  <si>
    <t>копировальные машины, множительная техника</t>
  </si>
  <si>
    <t>носители информации, диски, флешки, карты памяти</t>
  </si>
  <si>
    <t>проекторы</t>
  </si>
  <si>
    <t>серверы, части, аксессуары</t>
  </si>
  <si>
    <t>сигнализационные устройства, часы, алармы</t>
  </si>
  <si>
    <t>сохраненные данные, звуковые записи и записи изображений</t>
  </si>
  <si>
    <t>телефоны и аксессуары к ним</t>
  </si>
  <si>
    <t>электропровода  и электрокабели</t>
  </si>
  <si>
    <t>бойлеры</t>
  </si>
  <si>
    <t>вентиляционные устройства, воздухоочистители</t>
  </si>
  <si>
    <t>газонокосилки</t>
  </si>
  <si>
    <t>кофейные аппараты</t>
  </si>
  <si>
    <t>мельницы, блендеры</t>
  </si>
  <si>
    <t>микроволновые печи</t>
  </si>
  <si>
    <t>отопительные приборы</t>
  </si>
  <si>
    <t>плиты, печи, грили</t>
  </si>
  <si>
    <t>пылесосы</t>
  </si>
  <si>
    <t>ростеры</t>
  </si>
  <si>
    <t>стиральные машины, сушилки</t>
  </si>
  <si>
    <t>утюги</t>
  </si>
  <si>
    <t>холодильники, морозильники</t>
  </si>
  <si>
    <t>электрические инструменты</t>
  </si>
  <si>
    <t>электрочайники</t>
  </si>
  <si>
    <t>машины и оборудование для полиграфической промышленности</t>
  </si>
  <si>
    <t>металлообрабатывающие станки, сварочные машины, закалочные станки</t>
  </si>
  <si>
    <t xml:space="preserve">моторы, турбины, устройства для передачи, коробки передач </t>
  </si>
  <si>
    <t>насосы, компрессоры</t>
  </si>
  <si>
    <t>оборудование для пищевой промышленности</t>
  </si>
  <si>
    <t>оборудование для покраски, пистолеты-распылители</t>
  </si>
  <si>
    <t>оборудование для текстильной промышленности или производства пластмасс</t>
  </si>
  <si>
    <t>охлаждающие и замораживающие установки, кондиционеры, теплообменники</t>
  </si>
  <si>
    <t>подъемные и транспортные устройства, лифты</t>
  </si>
  <si>
    <t>пресс-формы, рамы пресс-форм</t>
  </si>
  <si>
    <t>промышленные печи, горелки</t>
  </si>
  <si>
    <t>станки для целлюлозно-бумажной промышленности</t>
  </si>
  <si>
    <t>станки, буры, шлифовальные машины, режущие устройства</t>
  </si>
  <si>
    <t>универсальные машины и установки</t>
  </si>
  <si>
    <t>устройства для взвешивания</t>
  </si>
  <si>
    <t>фильтрационные и очистные установки, пескоструйные аппараты, воздуходувы</t>
  </si>
  <si>
    <t>шахтные и строительные машины</t>
  </si>
  <si>
    <t>велосипеды, мотоциклы, мопеды, инвалидные кресла</t>
  </si>
  <si>
    <t>воздушные транспортные средства</t>
  </si>
  <si>
    <t>гребные лодки, водные велосипеды</t>
  </si>
  <si>
    <t>легковые автомобили, вилочные погрузчики</t>
  </si>
  <si>
    <t>моторные лодки, мотосани</t>
  </si>
  <si>
    <t>парусники, каноэ, каяки, байдарки</t>
  </si>
  <si>
    <t>прицепы, запчасти транспортных средств, кузова</t>
  </si>
  <si>
    <t>тачки, сани, тележки</t>
  </si>
  <si>
    <t xml:space="preserve">тракторы, машины для сельского и лесного хозяйства </t>
  </si>
  <si>
    <t>взрывчатые вещества</t>
  </si>
  <si>
    <t>кислород, диоксид углерода, водород, аммиак, инертный газ</t>
  </si>
  <si>
    <t>кислоты, соли, сульфиды, гидроксиды</t>
  </si>
  <si>
    <t>краски, красящие вещества, чернила, лаки, клей</t>
  </si>
  <si>
    <t>парафин, воск, смолы, пластмассы</t>
  </si>
  <si>
    <t>полировальные средства, чистящие порошки</t>
  </si>
  <si>
    <t>растворители, разбавители, пестициды, пропитки</t>
  </si>
  <si>
    <t>сжиженный газ</t>
  </si>
  <si>
    <t>смазочные масла и смазки</t>
  </si>
  <si>
    <t>смола, деготь, пёк, асфальтовая смесь</t>
  </si>
  <si>
    <t>топливо</t>
  </si>
  <si>
    <t>удобрения</t>
  </si>
  <si>
    <t>фейерверки</t>
  </si>
  <si>
    <t>дезодоранты, лосьоны для бритья</t>
  </si>
  <si>
    <t>косметика, средства для макияжа, духи, туалетные принадлежности</t>
  </si>
  <si>
    <t>медикаменты, в которых есть психотропные (наркотические) вещества</t>
  </si>
  <si>
    <t>медикаменты, в которых нет психотропных (наркотических) веществ</t>
  </si>
  <si>
    <t>мыло, жидкое мыло</t>
  </si>
  <si>
    <t>средства по уходу за волосами и зубами</t>
  </si>
  <si>
    <t>весы</t>
  </si>
  <si>
    <t>диагностическое и лечебное оборудование, рентген</t>
  </si>
  <si>
    <t>измерительные приборы, управляющие устройства</t>
  </si>
  <si>
    <t>компасы, дальномеры</t>
  </si>
  <si>
    <t>лабораторное оборудование</t>
  </si>
  <si>
    <t>микроскопы</t>
  </si>
  <si>
    <t>оптика, очки, бинокли, линзы, зеркала</t>
  </si>
  <si>
    <t>прожекторы, лазеры, лампы вспышки</t>
  </si>
  <si>
    <t>фармацевтическая продукция, средства диагностики</t>
  </si>
  <si>
    <t>фото- и кинокамеры</t>
  </si>
  <si>
    <t>часы, регистраторы времени</t>
  </si>
  <si>
    <t>шины, опоры, искусственные конечности</t>
  </si>
  <si>
    <t>боеприпасы</t>
  </si>
  <si>
    <t>детские коляски</t>
  </si>
  <si>
    <t>игрушки, игры</t>
  </si>
  <si>
    <t>кисти, малярные валики</t>
  </si>
  <si>
    <t>коллекции</t>
  </si>
  <si>
    <t>марки</t>
  </si>
  <si>
    <t>музыкальные инструменты</t>
  </si>
  <si>
    <t>охотничье оружие, военное оружие</t>
  </si>
  <si>
    <t>письменные принадлежности</t>
  </si>
  <si>
    <t>пневматическое оружие</t>
  </si>
  <si>
    <t>расчески, заколки для волос, зубные щетки</t>
  </si>
  <si>
    <t>спортивное оружие</t>
  </si>
  <si>
    <t>спортивное снаряжение</t>
  </si>
  <si>
    <t>тренировочное оборудование</t>
  </si>
  <si>
    <t>трубки, зажигалки</t>
  </si>
  <si>
    <t>холодное оружие, кинжалы, мечи</t>
  </si>
  <si>
    <t>Veosekindlustuse sooviavaldus</t>
  </si>
  <si>
    <t>ÜKS VEOS</t>
  </si>
  <si>
    <t>KINDLUSTUSVÕTJA</t>
  </si>
  <si>
    <t>Nimi</t>
  </si>
  <si>
    <t>Registrikood</t>
  </si>
  <si>
    <t>Aadress</t>
  </si>
  <si>
    <t>E-post</t>
  </si>
  <si>
    <t>Telefon</t>
  </si>
  <si>
    <t>SOODUSTATUD ISIK</t>
  </si>
  <si>
    <t xml:space="preserve">Registrikood  </t>
  </si>
  <si>
    <t>KINDLUSTUSANDJA</t>
  </si>
  <si>
    <t>KINDLUSTAMINE</t>
  </si>
  <si>
    <t>Veose tüüp</t>
  </si>
  <si>
    <t>veo eesmärk</t>
  </si>
  <si>
    <t>Veose liik</t>
  </si>
  <si>
    <t>Veose nimetus, kirjeldus</t>
  </si>
  <si>
    <t>Ühikud, arv</t>
  </si>
  <si>
    <t>kaal, kg</t>
  </si>
  <si>
    <t>Pakend, pakkimisviis</t>
  </si>
  <si>
    <t>arve nr, L/C</t>
  </si>
  <si>
    <t>VEOSE HIND (väärtus)</t>
  </si>
  <si>
    <t>Kindlustussumma on</t>
  </si>
  <si>
    <t>Kindlustussumma lisad</t>
  </si>
  <si>
    <t>ERGO veosekindlustuse tingimused</t>
  </si>
  <si>
    <t>Kindlustussumma</t>
  </si>
  <si>
    <t>kokku</t>
  </si>
  <si>
    <t>Lähtekoht</t>
  </si>
  <si>
    <t>RiikIde info, Lloyd's</t>
  </si>
  <si>
    <t>Sihtkoht</t>
  </si>
  <si>
    <t>VEOVIIS</t>
  </si>
  <si>
    <t>Vedaja, ekspedeerija</t>
  </si>
  <si>
    <t>lisainfo</t>
  </si>
  <si>
    <t>Kindlustusriskid</t>
  </si>
  <si>
    <t>Veose klauslid</t>
  </si>
  <si>
    <t>Kindlustusperiood. Algus</t>
  </si>
  <si>
    <t>kestus</t>
  </si>
  <si>
    <r>
      <t>KAHJUJUHTUMID</t>
    </r>
    <r>
      <rPr>
        <sz val="8"/>
        <rFont val="Arial"/>
        <family val="2"/>
        <charset val="186"/>
      </rPr>
      <t xml:space="preserve"> 
viimase 5 aasta jooksul</t>
    </r>
  </si>
  <si>
    <t>Eelnevad kindlustusseltsid</t>
  </si>
  <si>
    <t>Lisainfo</t>
  </si>
  <si>
    <t>TEADMISEKS KINDLUSTUSVÕTJALE</t>
  </si>
  <si>
    <t>Olen teadlik, et puudulike või valeandmete esitamisel on kindlustusandjal õigus kindlustushüvitist vähendada või selle väljamaksmisest keelduda.</t>
  </si>
  <si>
    <t>Kui kindlustusmakse ei ole tasutud kokkulepitud tähtpäevaks, siis kindlustusandja vabaneb kindlustuslepingu täitmise kohustusest.</t>
  </si>
  <si>
    <t>Kindlustustingimused:</t>
  </si>
  <si>
    <t>Kuupäev</t>
  </si>
  <si>
    <t>Veosekindlustuse sooviavaldus. ÜKS VEOS AN.0925.14</t>
  </si>
  <si>
    <t>Teenuse pakkuja on ERGO Insurance SE. Tutvu tingimustega www.ergo.ee</t>
  </si>
  <si>
    <t>Kindlustusvõtja on veose</t>
  </si>
  <si>
    <t>Kindlustusvõtjal on</t>
  </si>
  <si>
    <t>ostja</t>
  </si>
  <si>
    <t>müüja</t>
  </si>
  <si>
    <t>omanik (müüki ei toimu)</t>
  </si>
  <si>
    <t>ekspedeerija</t>
  </si>
  <si>
    <t>näituse korraldaja</t>
  </si>
  <si>
    <t>muu huvi</t>
  </si>
  <si>
    <t>Täpsusta</t>
  </si>
  <si>
    <t>uus kaup, veopakendis</t>
  </si>
  <si>
    <t>kasutatud kaup</t>
  </si>
  <si>
    <t>kolimine</t>
  </si>
  <si>
    <t>näituse, messi eksponaat</t>
  </si>
  <si>
    <t>puistekaup</t>
  </si>
  <si>
    <t>muu</t>
  </si>
  <si>
    <t>Veos</t>
  </si>
  <si>
    <t>100% veose hind</t>
  </si>
  <si>
    <t>ilma veorahata</t>
  </si>
  <si>
    <t>100% veose hind + veoraha</t>
  </si>
  <si>
    <t>110% veose hinnast</t>
  </si>
  <si>
    <t>110% veose hinnast + veorahast</t>
  </si>
  <si>
    <t>Veoraha summa</t>
  </si>
  <si>
    <t>Valuuta</t>
  </si>
  <si>
    <t>Valuutakurss</t>
  </si>
  <si>
    <t>Valuutakursid</t>
  </si>
  <si>
    <t>Incoterms tarneklausel</t>
  </si>
  <si>
    <t>Kauba risk on ostjal!</t>
  </si>
  <si>
    <t>Kindlustuse kohustus on müüjal!</t>
  </si>
  <si>
    <t>Kauba risk on müüjal!</t>
  </si>
  <si>
    <t>autovedu</t>
  </si>
  <si>
    <t>Veose kinnitamine</t>
  </si>
  <si>
    <t>CMR konventsioon</t>
  </si>
  <si>
    <t>https://www.riigiteataja.ee/akt/13037042</t>
  </si>
  <si>
    <t>konteiner liinilaeval + auto</t>
  </si>
  <si>
    <t>Konteineri nr</t>
  </si>
  <si>
    <t>Jälgi konteinerit</t>
  </si>
  <si>
    <t>muu merevedu, konteinerita</t>
  </si>
  <si>
    <t>Laeva IMO nr</t>
  </si>
  <si>
    <t>Tramplaev on ...</t>
  </si>
  <si>
    <t>http://mereviki.vta.ee/mediawiki/index.php/Tramplaev</t>
  </si>
  <si>
    <t>õhuvedu</t>
  </si>
  <si>
    <t>raudteevedu</t>
  </si>
  <si>
    <t>muu vedu</t>
  </si>
  <si>
    <t>Puudub Kindlustusvõtja registrikood!</t>
  </si>
  <si>
    <t>Puudub kindlustusvõtja aadress!</t>
  </si>
  <si>
    <t>Kindlustusvõtja roll on valimata!</t>
  </si>
  <si>
    <t>Veose tüüp on valimata!</t>
  </si>
  <si>
    <t>Veose liik on valimata!</t>
  </si>
  <si>
    <t>puit, puitooted</t>
  </si>
  <si>
    <t>+372 610 6500,   info@ergo.ee</t>
  </si>
  <si>
    <t>Место назначения</t>
  </si>
  <si>
    <t>Starting place</t>
  </si>
  <si>
    <t>Destination</t>
  </si>
  <si>
    <t>Number of units</t>
  </si>
  <si>
    <t>weight, kg</t>
  </si>
  <si>
    <t>Invoice No, L/C</t>
  </si>
  <si>
    <t>CARGO VALUE</t>
  </si>
  <si>
    <t>Currency</t>
  </si>
  <si>
    <t>Currency rate</t>
  </si>
  <si>
    <t>in total</t>
  </si>
  <si>
    <t>Sum insured</t>
  </si>
  <si>
    <t>duration</t>
  </si>
  <si>
    <t>SINGLE CARGO</t>
  </si>
  <si>
    <t>Freight</t>
  </si>
  <si>
    <t>kirjuta</t>
  </si>
  <si>
    <t>vali õige variant</t>
  </si>
  <si>
    <t>kuidas avaldust täita?</t>
  </si>
  <si>
    <t>write</t>
  </si>
  <si>
    <t>choose the right one</t>
  </si>
  <si>
    <t>how to fill the application?</t>
  </si>
  <si>
    <t>Tramp vessel is...</t>
  </si>
  <si>
    <t>ERGO Terms and Conditions of Cargo Insurance,</t>
  </si>
  <si>
    <t>ERGO General terms and conditions</t>
  </si>
  <si>
    <t>Rules for bulkers, in Estonian</t>
  </si>
  <si>
    <t>Puistlastilaevade ohutusnõuded</t>
  </si>
  <si>
    <t>Rule of securing the cargo, in Estonian</t>
  </si>
  <si>
    <t>ERGO veosekindlustuse info</t>
  </si>
  <si>
    <t>ERGO cargo insurance info</t>
  </si>
  <si>
    <t>Услугу предлагает ERGO Insurance SE,   www.ergo.ee</t>
  </si>
  <si>
    <t>Условия страхования грузов ERGO</t>
  </si>
  <si>
    <t>&lt;- kirjuta veoraha summa, kui see pole juba veose hinna sees</t>
  </si>
  <si>
    <t xml:space="preserve">&lt;- please write the sum of freight if it's not already in cargo value </t>
  </si>
  <si>
    <t xml:space="preserve">&lt;- стоимость перевозки, если её нет в стоимости груза </t>
  </si>
  <si>
    <t>)</t>
  </si>
  <si>
    <t xml:space="preserve"> + veoraha)</t>
  </si>
  <si>
    <t xml:space="preserve"> + freight)</t>
  </si>
  <si>
    <t xml:space="preserve"> + перевозки)</t>
  </si>
  <si>
    <t>ОДНОРАЗОВАЯ ПЕРЕВОЗКА</t>
  </si>
  <si>
    <t>Информация о странах, Lloyd's</t>
  </si>
  <si>
    <t>Kõrgema riski piirkonnad</t>
  </si>
  <si>
    <t>Incoterms klauslid</t>
  </si>
  <si>
    <r>
      <t xml:space="preserve">УЩЕРБЫ 
</t>
    </r>
    <r>
      <rPr>
        <sz val="8"/>
        <rFont val="Arial"/>
        <family val="2"/>
        <charset val="186"/>
      </rPr>
      <t>за последние 5 лет</t>
    </r>
  </si>
  <si>
    <t>Cargo Insurance Application. SINGLE CARGO AN.0925.14</t>
  </si>
  <si>
    <t>loe kommentaari</t>
  </si>
  <si>
    <t>read the comment</t>
  </si>
  <si>
    <t>Käesoleva sooviavalduse täitmine ei kohusta kindlustuslepingut sõlmima. Kindlustuslepingu sõlmimisel muutub sooviavaldus selle lahutamatuks osaks.</t>
  </si>
  <si>
    <t>ERGO Veosekindlustuse tingimused,</t>
  </si>
  <si>
    <t>ERGO Kindlustuslepingute üldtingimused.</t>
  </si>
  <si>
    <t>www.ergo.ee/veosekindlustus</t>
  </si>
  <si>
    <t>Puudub kahjude info!</t>
  </si>
  <si>
    <t>Palun saada avaldus Exceli failina,   ära prindi.</t>
  </si>
  <si>
    <t>Soovi korral digiallkirjasta,   käsiallkirja pole vaja.</t>
  </si>
  <si>
    <t>Please send this application as an Excel file,    don't print it.</t>
  </si>
  <si>
    <t>If you want to sign,    please use digital signature.</t>
  </si>
  <si>
    <t>Пожалуйста отправьте заявление в формате Excel,     не распечатывайте файл.</t>
  </si>
  <si>
    <t>При желании подпишите дигитально, от руки подписывать не надо.</t>
  </si>
  <si>
    <t>Условия ERGO страхованя грузов</t>
  </si>
  <si>
    <t>Общие условия ERGO страховых договоров</t>
  </si>
  <si>
    <t>Poliisile märgitakse nii kindlustusperioodi alguse ja lõpu kuupäev kui ka toiming, millest algab ja millega lõpeb kindlustuskaitse (nt "kaitse algab veose laadimisest lähtekohas ja lõpeb veose mahalaadimisel sihtkohas" või "kaitse algab veose üleandmisest vedajale ja lõpeb veose kättesaamisel vedajalt"). Kindlustuskaitse alguse ja lõpu sündmus peavad toimuma kindlustusperioodi jooksul.</t>
  </si>
  <si>
    <t>Filling in this application does not bring any obligation to conclude an insurance contract. At concluding the insurance contract, this application will become an inseparable part of it.</t>
  </si>
  <si>
    <t>If the insurance premium has not been paid by the agreed due date, the insurer will be released from the obligation to perform the insurance contract.</t>
  </si>
  <si>
    <t>The policy shall specify both the beginning and ending dates of the insurance period and also the operations from which the insurance cover begins and ends (eg "cover begins from the loading and ends at unloading of the goods" or "cover starts when consignor hands the goods over to the carrier and terminates when the carrier hands the goods over to consignee"). The event of the beginning and end of the insurance cover must take place during the insurance period.</t>
  </si>
  <si>
    <t>Заполнение данного заявления не несёт обязанности заключения договора страхования. При заключении страхового договора данное заявление становится неотъемлемой частью договора.</t>
  </si>
  <si>
    <t>В полисе указываются как дата начала и окончания страхового периода, так и событие, с которого начинается и которым заканчивается страховое покрытие (например, «защита начинается с момента погрузки и заканчивается, когда товар выгружен в пункте назначения» или «защита начинается с момента передачи груза перевозчику и заканчивается, когда товар получен от перевозчика»). Событие начала и окончания страхового покрытия должно произойти в течение периода страхования.</t>
  </si>
  <si>
    <t>Отсутствует информация об ущербах!</t>
  </si>
  <si>
    <t>Claims' info missing!</t>
  </si>
  <si>
    <t>Veskiposti 2/1, 10138 Tallinn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</si>
</sst>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 _€_-;\-* #,##0.00\ _€_-;_-* &quot;-&quot;??\ _€_-;_-@_-"/>
    <numFmt numFmtId="165" formatCode="[$-F800]dddd\,\ mmmm\ dd\,\ yyyy"/>
    <numFmt numFmtId="166" formatCode="#,##0\ &quot;€&quot;"/>
    <numFmt numFmtId="167" formatCode="[$-809]dd\ mmmm\ yyyy;@"/>
    <numFmt numFmtId="168" formatCode="[$-425]d/\ mmmm\ yyyy&quot;. a.&quot;;@"/>
    <numFmt numFmtId="169" formatCode="_-* #,##0.00\ _k_r_-;\-* #,##0.00\ _k_r_-;_-* &quot;-&quot;??\ _k_r_-;_-@_-"/>
    <numFmt numFmtId="170" formatCode="0.000"/>
    <numFmt numFmtId="171" formatCode="_-* #,##0\ _€_-;\-* #,##0\ _€_-;_-* &quot;-&quot;??\ _€_-;_-@_-"/>
    <numFmt numFmtId="172" formatCode="#,##0.0"/>
    <numFmt numFmtId="173" formatCode="[$-809]d\ mmmm\ yyyy;@"/>
    <numFmt numFmtId="174" formatCode="dd/mm/yyyy;@"/>
    <numFmt numFmtId="175" formatCode="#,##0.0000"/>
    <numFmt numFmtId="176" formatCode="[$-FC19]dd\ mmmm\ yyyy\ \г\.;@"/>
  </numFmts>
  <fonts count="53" x14ac:knownFonts="1">
    <font>
      <sz val="10"/>
      <name val="Arial"/>
      <charset val="186"/>
    </font>
    <font>
      <sz val="10"/>
      <name val="Arial"/>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sz val="10"/>
      <color indexed="8"/>
      <name val="Arial"/>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8"/>
      <name val="Arial"/>
      <family val="2"/>
      <charset val="186"/>
    </font>
    <font>
      <sz val="14"/>
      <name val="Arial"/>
      <family val="2"/>
      <charset val="186"/>
    </font>
    <font>
      <sz val="8"/>
      <name val="Arial"/>
      <family val="2"/>
      <charset val="186"/>
    </font>
    <font>
      <b/>
      <sz val="8"/>
      <name val="Arial"/>
      <family val="2"/>
      <charset val="186"/>
    </font>
    <font>
      <u/>
      <sz val="8"/>
      <name val="Arial"/>
      <family val="2"/>
      <charset val="186"/>
    </font>
    <font>
      <b/>
      <sz val="8"/>
      <name val="Arial"/>
      <family val="2"/>
      <charset val="186"/>
    </font>
    <font>
      <sz val="8"/>
      <color indexed="10"/>
      <name val="Arial"/>
      <family val="2"/>
      <charset val="186"/>
    </font>
    <font>
      <sz val="7"/>
      <name val="Arial"/>
      <family val="2"/>
      <charset val="186"/>
    </font>
    <font>
      <sz val="8"/>
      <color indexed="8"/>
      <name val="Arial"/>
      <family val="2"/>
      <charset val="186"/>
    </font>
    <font>
      <sz val="8"/>
      <color indexed="8"/>
      <name val="Arial"/>
      <family val="2"/>
      <charset val="186"/>
    </font>
    <font>
      <sz val="8"/>
      <color indexed="81"/>
      <name val="Tahoma"/>
      <family val="2"/>
      <charset val="186"/>
    </font>
    <font>
      <u/>
      <sz val="8"/>
      <color indexed="12"/>
      <name val="Arial"/>
      <family val="2"/>
      <charset val="186"/>
    </font>
    <font>
      <u/>
      <sz val="8"/>
      <color indexed="18"/>
      <name val="Arial"/>
      <family val="2"/>
      <charset val="186"/>
    </font>
    <font>
      <b/>
      <sz val="14"/>
      <name val="Arial"/>
      <family val="2"/>
      <charset val="186"/>
    </font>
    <font>
      <u/>
      <sz val="7"/>
      <color indexed="12"/>
      <name val="Arial"/>
      <family val="2"/>
      <charset val="186"/>
    </font>
    <font>
      <b/>
      <sz val="7"/>
      <name val="Arial"/>
      <family val="2"/>
      <charset val="186"/>
    </font>
    <font>
      <b/>
      <i/>
      <sz val="8"/>
      <color indexed="10"/>
      <name val="Arial"/>
      <family val="2"/>
      <charset val="186"/>
    </font>
    <font>
      <sz val="8"/>
      <name val="Calibri"/>
      <family val="2"/>
      <charset val="186"/>
    </font>
    <font>
      <sz val="7"/>
      <color indexed="10"/>
      <name val="Arial"/>
      <family val="2"/>
      <charset val="186"/>
    </font>
    <font>
      <sz val="9"/>
      <color indexed="81"/>
      <name val="Tahoma"/>
      <family val="2"/>
      <charset val="186"/>
    </font>
    <font>
      <b/>
      <sz val="9"/>
      <color indexed="81"/>
      <name val="Tahoma"/>
      <family val="2"/>
      <charset val="186"/>
    </font>
    <font>
      <b/>
      <i/>
      <sz val="8"/>
      <color indexed="81"/>
      <name val="Tahoma"/>
      <family val="2"/>
      <charset val="186"/>
    </font>
    <font>
      <i/>
      <sz val="8"/>
      <name val="Arial"/>
      <family val="2"/>
      <charset val="186"/>
    </font>
    <font>
      <b/>
      <i/>
      <sz val="7"/>
      <color indexed="10"/>
      <name val="Arial"/>
      <family val="2"/>
      <charset val="186"/>
    </font>
    <font>
      <u/>
      <sz val="8"/>
      <color rgb="FF0C29FC"/>
      <name val="Arial"/>
      <family val="2"/>
      <charset val="186"/>
    </font>
    <font>
      <b/>
      <sz val="8"/>
      <color rgb="FFFF0000"/>
      <name val="Wingdings 3"/>
      <family val="1"/>
      <charset val="2"/>
    </font>
    <font>
      <u/>
      <sz val="8"/>
      <color rgb="FF0033CC"/>
      <name val="Arial"/>
      <family val="2"/>
      <charset val="186"/>
    </font>
    <font>
      <i/>
      <sz val="8"/>
      <color rgb="FFFF0000"/>
      <name val="Arial"/>
      <family val="2"/>
      <charset val="186"/>
    </font>
    <font>
      <u/>
      <sz val="7"/>
      <color rgb="FF0033CC"/>
      <name val="Arial"/>
      <family val="2"/>
      <charset val="186"/>
    </font>
    <font>
      <b/>
      <i/>
      <sz val="8"/>
      <color rgb="FFFF0000"/>
      <name val="Arial"/>
      <family val="2"/>
      <charset val="186"/>
    </font>
    <font>
      <sz val="8"/>
      <color indexed="18"/>
      <name val="Arial"/>
      <family val="2"/>
      <charset val="186"/>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39"/>
        <bgColor indexed="31"/>
      </patternFill>
    </fill>
    <fill>
      <patternFill patternType="solid">
        <fgColor indexed="28"/>
        <bgColor indexed="64"/>
      </patternFill>
    </fill>
    <fill>
      <patternFill patternType="solid">
        <fgColor rgb="FFFFCCFF"/>
        <bgColor indexed="64"/>
      </patternFill>
    </fill>
    <fill>
      <patternFill patternType="solid">
        <fgColor rgb="FFFF8181"/>
        <bgColor indexed="64"/>
      </patternFill>
    </fill>
    <fill>
      <patternFill patternType="solid">
        <fgColor theme="0"/>
        <bgColor indexed="64"/>
      </patternFill>
    </fill>
    <fill>
      <patternFill patternType="solid">
        <fgColor rgb="FFF2EEEA"/>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4" fontId="1"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0" borderId="0"/>
    <xf numFmtId="0" fontId="16" fillId="0" borderId="0"/>
    <xf numFmtId="0" fontId="17"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253">
    <xf numFmtId="0" fontId="0" fillId="0" borderId="0" xfId="0"/>
    <xf numFmtId="0" fontId="22" fillId="0" borderId="0" xfId="0" applyFont="1" applyBorder="1" applyAlignment="1" applyProtection="1">
      <alignment horizontal="left" vertical="top"/>
    </xf>
    <xf numFmtId="0" fontId="24" fillId="0" borderId="0" xfId="0" applyFont="1" applyAlignment="1" applyProtection="1">
      <alignment vertical="top"/>
    </xf>
    <xf numFmtId="0" fontId="24" fillId="0" borderId="0" xfId="0" applyFont="1" applyFill="1" applyBorder="1" applyAlignment="1" applyProtection="1">
      <alignment vertical="top"/>
    </xf>
    <xf numFmtId="0" fontId="22" fillId="0" borderId="0" xfId="0" applyFont="1" applyFill="1" applyAlignment="1" applyProtection="1">
      <alignment vertical="top"/>
    </xf>
    <xf numFmtId="0" fontId="22" fillId="0" borderId="0" xfId="0" applyFont="1" applyAlignment="1" applyProtection="1">
      <alignment horizontal="left" vertical="top"/>
    </xf>
    <xf numFmtId="0" fontId="24" fillId="0" borderId="0" xfId="0" applyFont="1" applyAlignment="1" applyProtection="1">
      <alignment horizontal="left" vertical="top"/>
    </xf>
    <xf numFmtId="0" fontId="24" fillId="0" borderId="0" xfId="0" applyFont="1" applyFill="1" applyBorder="1" applyAlignment="1" applyProtection="1">
      <alignment vertical="top" wrapText="1"/>
    </xf>
    <xf numFmtId="0" fontId="24" fillId="0" borderId="0" xfId="0" applyFont="1" applyFill="1" applyAlignment="1" applyProtection="1">
      <alignment horizontal="left" vertical="top" wrapText="1"/>
    </xf>
    <xf numFmtId="0" fontId="22"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top"/>
    </xf>
    <xf numFmtId="0" fontId="24" fillId="0" borderId="0" xfId="0" applyFont="1" applyBorder="1" applyAlignment="1" applyProtection="1">
      <alignment horizontal="left" vertical="top"/>
    </xf>
    <xf numFmtId="0" fontId="22" fillId="24" borderId="0" xfId="0" applyFont="1" applyFill="1" applyAlignment="1" applyProtection="1">
      <alignment horizontal="left" vertical="top"/>
    </xf>
    <xf numFmtId="0" fontId="22" fillId="0" borderId="0" xfId="0" applyFont="1" applyFill="1" applyAlignment="1" applyProtection="1">
      <alignment horizontal="right" vertical="top"/>
    </xf>
    <xf numFmtId="0" fontId="22" fillId="0" borderId="0" xfId="0" applyFont="1" applyFill="1" applyAlignment="1" applyProtection="1">
      <alignment horizontal="left" vertical="top"/>
    </xf>
    <xf numFmtId="0" fontId="24" fillId="0" borderId="0" xfId="0" applyFont="1" applyFill="1" applyAlignment="1" applyProtection="1">
      <alignment horizontal="left" vertical="top"/>
    </xf>
    <xf numFmtId="0" fontId="24" fillId="0" borderId="0" xfId="0" applyFont="1" applyFill="1" applyAlignment="1" applyProtection="1">
      <alignment vertical="top"/>
    </xf>
    <xf numFmtId="0" fontId="30" fillId="0" borderId="0" xfId="43" applyFont="1" applyFill="1" applyBorder="1" applyAlignment="1" applyProtection="1">
      <alignment vertical="top"/>
    </xf>
    <xf numFmtId="0" fontId="31" fillId="0" borderId="0" xfId="43" applyFont="1" applyFill="1" applyBorder="1" applyAlignment="1" applyProtection="1">
      <alignment vertical="top"/>
    </xf>
    <xf numFmtId="0" fontId="30" fillId="24" borderId="0" xfId="43" applyFont="1" applyFill="1" applyBorder="1" applyAlignment="1" applyProtection="1">
      <alignment vertical="top"/>
    </xf>
    <xf numFmtId="0" fontId="22" fillId="0" borderId="0" xfId="0" applyFont="1" applyAlignment="1" applyProtection="1">
      <alignment vertical="top"/>
    </xf>
    <xf numFmtId="0" fontId="22" fillId="0" borderId="0" xfId="0" applyFont="1" applyBorder="1" applyAlignment="1" applyProtection="1">
      <alignment vertical="top"/>
    </xf>
    <xf numFmtId="3" fontId="24" fillId="0" borderId="0" xfId="0" applyNumberFormat="1" applyFont="1" applyAlignment="1" applyProtection="1">
      <alignment horizontal="left" vertical="top"/>
    </xf>
    <xf numFmtId="0" fontId="33" fillId="24" borderId="0" xfId="37" applyFont="1" applyFill="1" applyAlignment="1" applyProtection="1">
      <alignment horizontal="left" vertical="top"/>
    </xf>
    <xf numFmtId="0" fontId="26" fillId="24" borderId="0" xfId="37" applyFont="1" applyFill="1" applyAlignment="1" applyProtection="1">
      <alignment horizontal="left" vertical="top"/>
    </xf>
    <xf numFmtId="0" fontId="33" fillId="0" borderId="0" xfId="37" applyFont="1" applyFill="1" applyAlignment="1" applyProtection="1">
      <alignment horizontal="left" vertical="top"/>
    </xf>
    <xf numFmtId="0" fontId="23" fillId="0" borderId="0" xfId="0" applyFont="1" applyAlignment="1" applyProtection="1">
      <alignment horizontal="left" vertical="top"/>
    </xf>
    <xf numFmtId="0" fontId="23" fillId="0" borderId="0" xfId="0" applyFont="1" applyAlignment="1" applyProtection="1">
      <alignment vertical="top"/>
    </xf>
    <xf numFmtId="0" fontId="22" fillId="0" borderId="0" xfId="0" applyFont="1" applyFill="1" applyBorder="1" applyAlignment="1" applyProtection="1">
      <alignment vertical="top"/>
    </xf>
    <xf numFmtId="0" fontId="22" fillId="0" borderId="0" xfId="0" applyFont="1" applyFill="1" applyBorder="1" applyAlignment="1" applyProtection="1">
      <alignment horizontal="left" vertical="top" wrapText="1"/>
    </xf>
    <xf numFmtId="0" fontId="24" fillId="0" borderId="0" xfId="0" applyFont="1" applyBorder="1" applyAlignment="1" applyProtection="1">
      <alignment vertical="top"/>
    </xf>
    <xf numFmtId="0" fontId="22" fillId="0" borderId="0" xfId="0" applyFont="1" applyBorder="1" applyAlignment="1" applyProtection="1">
      <alignment horizontal="right" vertical="top"/>
    </xf>
    <xf numFmtId="166" fontId="22" fillId="0" borderId="0" xfId="0" applyNumberFormat="1" applyFont="1" applyFill="1" applyBorder="1" applyAlignment="1" applyProtection="1">
      <alignment horizontal="right" vertical="top"/>
    </xf>
    <xf numFmtId="1" fontId="22" fillId="0" borderId="0" xfId="0" applyNumberFormat="1" applyFont="1" applyAlignment="1" applyProtection="1">
      <alignment horizontal="left" vertical="top"/>
    </xf>
    <xf numFmtId="0" fontId="22" fillId="0" borderId="0" xfId="0" applyFont="1" applyAlignment="1" applyProtection="1">
      <alignment vertical="top" wrapText="1"/>
    </xf>
    <xf numFmtId="2" fontId="22" fillId="0" borderId="0" xfId="0" applyNumberFormat="1" applyFont="1" applyAlignment="1" applyProtection="1">
      <alignment vertical="top"/>
    </xf>
    <xf numFmtId="2" fontId="22" fillId="0" borderId="0" xfId="0" applyNumberFormat="1" applyFont="1" applyAlignment="1" applyProtection="1">
      <alignment vertical="top" wrapText="1"/>
    </xf>
    <xf numFmtId="0" fontId="22" fillId="0" borderId="0" xfId="0" applyFont="1" applyFill="1" applyBorder="1" applyAlignment="1" applyProtection="1">
      <alignment horizontal="right" vertical="top" wrapText="1"/>
    </xf>
    <xf numFmtId="0" fontId="22" fillId="0" borderId="10" xfId="0" applyFont="1" applyFill="1" applyBorder="1" applyAlignment="1" applyProtection="1">
      <alignment horizontal="left" vertical="top"/>
    </xf>
    <xf numFmtId="0" fontId="22" fillId="0" borderId="10" xfId="0" applyFont="1" applyFill="1" applyBorder="1" applyAlignment="1" applyProtection="1">
      <alignment horizontal="right" vertical="top" wrapText="1"/>
    </xf>
    <xf numFmtId="0" fontId="22" fillId="0" borderId="11" xfId="0" applyFont="1" applyFill="1" applyBorder="1" applyAlignment="1" applyProtection="1">
      <alignment horizontal="left" vertical="top"/>
    </xf>
    <xf numFmtId="0" fontId="22" fillId="0" borderId="11" xfId="0" applyFont="1" applyFill="1" applyBorder="1" applyAlignment="1" applyProtection="1">
      <alignment horizontal="right" vertical="top" wrapText="1"/>
    </xf>
    <xf numFmtId="0" fontId="25" fillId="0" borderId="10" xfId="0" applyFont="1" applyBorder="1" applyAlignment="1" applyProtection="1">
      <alignment horizontal="left" vertical="top"/>
    </xf>
    <xf numFmtId="0" fontId="25" fillId="0" borderId="12" xfId="0" applyFont="1" applyBorder="1" applyAlignment="1" applyProtection="1">
      <alignment horizontal="left" vertical="top"/>
    </xf>
    <xf numFmtId="0" fontId="25" fillId="0" borderId="0" xfId="0" applyFont="1" applyFill="1" applyBorder="1" applyAlignment="1" applyProtection="1">
      <alignment vertical="top"/>
    </xf>
    <xf numFmtId="0" fontId="22" fillId="25" borderId="13" xfId="0" applyFont="1" applyFill="1" applyBorder="1" applyAlignment="1" applyProtection="1">
      <alignment horizontal="left" vertical="top" wrapText="1"/>
      <protection locked="0"/>
    </xf>
    <xf numFmtId="0" fontId="22" fillId="25" borderId="14" xfId="0" applyFont="1" applyFill="1" applyBorder="1" applyAlignment="1" applyProtection="1">
      <alignment vertical="top" wrapText="1"/>
      <protection locked="0"/>
    </xf>
    <xf numFmtId="9" fontId="24" fillId="25" borderId="14" xfId="46" applyFont="1" applyFill="1" applyBorder="1" applyAlignment="1" applyProtection="1">
      <alignment horizontal="left" vertical="top"/>
      <protection locked="0"/>
    </xf>
    <xf numFmtId="0" fontId="22" fillId="25" borderId="15" xfId="0" applyFont="1" applyFill="1" applyBorder="1" applyAlignment="1" applyProtection="1">
      <alignment vertical="top" wrapText="1"/>
      <protection locked="0"/>
    </xf>
    <xf numFmtId="0" fontId="23" fillId="0" borderId="0" xfId="0" applyFont="1" applyFill="1" applyAlignment="1" applyProtection="1">
      <alignment vertical="top"/>
    </xf>
    <xf numFmtId="0" fontId="23" fillId="0" borderId="0" xfId="0" applyFont="1" applyFill="1" applyAlignment="1" applyProtection="1">
      <alignment horizontal="left" vertical="top"/>
    </xf>
    <xf numFmtId="0" fontId="34" fillId="0" borderId="0" xfId="37" applyFont="1" applyFill="1" applyBorder="1" applyAlignment="1" applyProtection="1">
      <alignment vertical="top"/>
    </xf>
    <xf numFmtId="0" fontId="22" fillId="0" borderId="0" xfId="0" applyFont="1" applyFill="1" applyBorder="1" applyAlignment="1" applyProtection="1">
      <alignment vertical="top" wrapText="1"/>
    </xf>
    <xf numFmtId="171" fontId="28" fillId="0" borderId="0" xfId="28" applyNumberFormat="1" applyFont="1" applyFill="1" applyBorder="1" applyAlignment="1" applyProtection="1">
      <alignment horizontal="right" vertical="top"/>
    </xf>
    <xf numFmtId="0" fontId="29" fillId="0" borderId="0" xfId="0" applyFont="1" applyBorder="1" applyAlignment="1" applyProtection="1">
      <alignment vertical="top"/>
    </xf>
    <xf numFmtId="0" fontId="29" fillId="0" borderId="10" xfId="0" applyFont="1" applyBorder="1" applyAlignment="1" applyProtection="1">
      <alignment horizontal="left" vertical="top"/>
    </xf>
    <xf numFmtId="9" fontId="22" fillId="0" borderId="0" xfId="46" applyFont="1" applyFill="1" applyAlignment="1" applyProtection="1">
      <alignment horizontal="left" vertical="top"/>
    </xf>
    <xf numFmtId="174" fontId="22" fillId="0" borderId="0" xfId="0" applyNumberFormat="1" applyFont="1" applyFill="1" applyBorder="1" applyAlignment="1" applyProtection="1">
      <alignment horizontal="left" vertical="top"/>
    </xf>
    <xf numFmtId="0" fontId="29" fillId="0" borderId="0" xfId="0" applyFont="1" applyFill="1" applyAlignment="1" applyProtection="1">
      <alignment vertical="top"/>
    </xf>
    <xf numFmtId="0" fontId="29" fillId="0" borderId="0" xfId="0" applyFont="1" applyFill="1" applyAlignment="1" applyProtection="1">
      <alignment horizontal="left" vertical="top"/>
    </xf>
    <xf numFmtId="0" fontId="29" fillId="0" borderId="0" xfId="0" applyFont="1" applyAlignment="1" applyProtection="1">
      <alignment horizontal="left" vertical="top"/>
    </xf>
    <xf numFmtId="0" fontId="29" fillId="0" borderId="0" xfId="0" applyFont="1" applyAlignment="1" applyProtection="1">
      <alignment vertical="top"/>
    </xf>
    <xf numFmtId="0" fontId="22" fillId="0" borderId="12" xfId="0" applyFont="1" applyFill="1" applyBorder="1" applyAlignment="1" applyProtection="1">
      <alignment horizontal="right" vertical="top" wrapText="1"/>
    </xf>
    <xf numFmtId="0" fontId="22" fillId="0" borderId="10" xfId="0" applyFont="1" applyFill="1" applyBorder="1" applyAlignment="1" applyProtection="1">
      <alignment vertical="top"/>
    </xf>
    <xf numFmtId="0" fontId="22" fillId="0" borderId="10" xfId="0" quotePrefix="1" applyFont="1" applyFill="1" applyBorder="1" applyAlignment="1" applyProtection="1">
      <alignment vertical="top"/>
    </xf>
    <xf numFmtId="172" fontId="22" fillId="0" borderId="0" xfId="0" applyNumberFormat="1" applyFont="1" applyFill="1" applyBorder="1" applyAlignment="1" applyProtection="1">
      <alignment horizontal="left" vertical="top"/>
    </xf>
    <xf numFmtId="0" fontId="34" fillId="0" borderId="0" xfId="37" applyFont="1" applyFill="1" applyBorder="1" applyAlignment="1" applyProtection="1">
      <alignment horizontal="left" vertical="top"/>
    </xf>
    <xf numFmtId="170" fontId="22" fillId="0" borderId="0" xfId="0" applyNumberFormat="1" applyFont="1" applyFill="1" applyBorder="1" applyAlignment="1" applyProtection="1">
      <alignment horizontal="left" vertical="top"/>
    </xf>
    <xf numFmtId="170" fontId="24" fillId="0" borderId="0" xfId="0" applyNumberFormat="1" applyFont="1" applyFill="1" applyBorder="1" applyAlignment="1" applyProtection="1">
      <alignment horizontal="left" vertical="top"/>
    </xf>
    <xf numFmtId="0" fontId="30" fillId="0" borderId="0" xfId="43" applyFont="1" applyFill="1" applyBorder="1" applyAlignment="1" applyProtection="1">
      <alignment horizontal="left" vertical="top"/>
    </xf>
    <xf numFmtId="0" fontId="31" fillId="0" borderId="0" xfId="43" applyFont="1" applyFill="1" applyBorder="1" applyAlignment="1" applyProtection="1">
      <alignment horizontal="left" vertical="top"/>
    </xf>
    <xf numFmtId="2" fontId="22" fillId="0" borderId="0" xfId="0" applyNumberFormat="1" applyFont="1" applyAlignment="1" applyProtection="1">
      <alignment horizontal="left" vertical="top"/>
    </xf>
    <xf numFmtId="0" fontId="22" fillId="0" borderId="0" xfId="0" applyFont="1" applyAlignment="1" applyProtection="1">
      <alignment horizontal="left" vertical="top" wrapText="1"/>
    </xf>
    <xf numFmtId="0" fontId="46" fillId="0" borderId="0" xfId="37" applyFont="1" applyFill="1" applyBorder="1" applyAlignment="1" applyProtection="1">
      <alignment vertical="top"/>
      <protection locked="0"/>
    </xf>
    <xf numFmtId="0" fontId="33" fillId="0" borderId="0" xfId="37" applyAlignment="1" applyProtection="1">
      <alignment horizontal="left" vertical="top"/>
    </xf>
    <xf numFmtId="0" fontId="25" fillId="0" borderId="11" xfId="0" applyFont="1" applyFill="1" applyBorder="1" applyAlignment="1" applyProtection="1">
      <alignment vertical="top"/>
    </xf>
    <xf numFmtId="0" fontId="46" fillId="0" borderId="0" xfId="37" applyFont="1" applyFill="1" applyBorder="1" applyAlignment="1" applyProtection="1">
      <alignment horizontal="left" vertical="top"/>
      <protection locked="0"/>
    </xf>
    <xf numFmtId="0" fontId="38" fillId="0" borderId="0" xfId="0" applyFont="1" applyFill="1" applyAlignment="1" applyProtection="1">
      <alignment horizontal="left" vertical="top"/>
    </xf>
    <xf numFmtId="0" fontId="29" fillId="0" borderId="0" xfId="0" applyFont="1" applyFill="1" applyAlignment="1" applyProtection="1">
      <alignment horizontal="left" vertical="top" wrapText="1"/>
    </xf>
    <xf numFmtId="0" fontId="24" fillId="0" borderId="10" xfId="0" applyFont="1" applyBorder="1" applyAlignment="1" applyProtection="1">
      <alignment vertical="top"/>
    </xf>
    <xf numFmtId="0" fontId="39" fillId="0" borderId="0" xfId="0" applyFont="1" applyFill="1" applyAlignment="1" applyProtection="1">
      <alignment horizontal="left" vertical="top"/>
    </xf>
    <xf numFmtId="0" fontId="22" fillId="0" borderId="17" xfId="0" applyFont="1" applyFill="1" applyBorder="1" applyAlignment="1" applyProtection="1">
      <alignment horizontal="right" vertical="top"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top" wrapText="1"/>
    </xf>
    <xf numFmtId="0" fontId="47" fillId="0" borderId="0" xfId="0" applyFont="1" applyFill="1" applyBorder="1" applyAlignment="1" applyProtection="1">
      <alignment horizontal="left"/>
    </xf>
    <xf numFmtId="3" fontId="22" fillId="0" borderId="10" xfId="37" applyNumberFormat="1" applyFont="1" applyFill="1" applyBorder="1" applyAlignment="1" applyProtection="1">
      <alignment horizontal="left" vertical="top" wrapText="1"/>
    </xf>
    <xf numFmtId="0" fontId="22" fillId="0" borderId="10" xfId="0" applyFont="1" applyFill="1" applyBorder="1" applyAlignment="1" applyProtection="1">
      <alignment horizontal="left" vertical="top" wrapText="1"/>
    </xf>
    <xf numFmtId="0" fontId="22" fillId="0" borderId="0" xfId="0" applyFont="1" applyFill="1" applyBorder="1" applyAlignment="1" applyProtection="1">
      <alignment horizontal="right" vertical="top"/>
    </xf>
    <xf numFmtId="0" fontId="34" fillId="0" borderId="0" xfId="37" applyFont="1" applyFill="1" applyBorder="1" applyAlignment="1" applyProtection="1">
      <alignment vertical="top"/>
      <protection locked="0"/>
    </xf>
    <xf numFmtId="172" fontId="22" fillId="0" borderId="0" xfId="0" applyNumberFormat="1" applyFont="1" applyFill="1" applyBorder="1" applyAlignment="1" applyProtection="1">
      <alignment horizontal="center" vertical="top"/>
    </xf>
    <xf numFmtId="9" fontId="22" fillId="25" borderId="14" xfId="47" applyFont="1" applyFill="1" applyBorder="1" applyAlignment="1" applyProtection="1">
      <alignment horizontal="left" vertical="top"/>
      <protection locked="0"/>
    </xf>
    <xf numFmtId="9" fontId="22" fillId="0" borderId="0" xfId="47" applyFont="1" applyFill="1" applyAlignment="1" applyProtection="1">
      <alignment horizontal="left" vertical="top"/>
    </xf>
    <xf numFmtId="170" fontId="22" fillId="0" borderId="0" xfId="0" applyNumberFormat="1" applyFont="1" applyFill="1" applyBorder="1" applyAlignment="1" applyProtection="1">
      <alignment horizontal="center" vertical="top"/>
    </xf>
    <xf numFmtId="0" fontId="28" fillId="0" borderId="0" xfId="0" applyFont="1" applyFill="1" applyBorder="1" applyAlignment="1" applyProtection="1">
      <alignment vertical="top"/>
    </xf>
    <xf numFmtId="0" fontId="29" fillId="0" borderId="0" xfId="0" applyFont="1" applyFill="1" applyBorder="1" applyAlignment="1" applyProtection="1">
      <alignment horizontal="left" vertical="top"/>
    </xf>
    <xf numFmtId="0" fontId="36" fillId="0" borderId="10" xfId="37" applyFont="1" applyBorder="1" applyAlignment="1" applyProtection="1">
      <alignment horizontal="left" vertical="top"/>
    </xf>
    <xf numFmtId="0" fontId="22" fillId="0" borderId="0" xfId="0" applyFont="1" applyFill="1" applyAlignment="1" applyProtection="1">
      <alignment horizontal="left" vertical="top" wrapText="1"/>
    </xf>
    <xf numFmtId="0" fontId="22" fillId="27" borderId="0" xfId="0" applyFont="1" applyFill="1" applyAlignment="1" applyProtection="1">
      <alignment horizontal="left" vertical="top"/>
    </xf>
    <xf numFmtId="3" fontId="22" fillId="27" borderId="0" xfId="0" applyNumberFormat="1" applyFont="1" applyFill="1" applyAlignment="1" applyProtection="1">
      <alignment horizontal="left" vertical="top"/>
    </xf>
    <xf numFmtId="3" fontId="22" fillId="0" borderId="0" xfId="0" applyNumberFormat="1" applyFont="1" applyFill="1" applyAlignment="1" applyProtection="1">
      <alignment horizontal="left" vertical="top"/>
    </xf>
    <xf numFmtId="0" fontId="22" fillId="27" borderId="0" xfId="0" applyFont="1" applyFill="1" applyAlignment="1" applyProtection="1">
      <alignment vertical="top"/>
    </xf>
    <xf numFmtId="0" fontId="26" fillId="0" borderId="0" xfId="37" applyFont="1" applyFill="1" applyAlignment="1" applyProtection="1">
      <alignment horizontal="left" vertical="top"/>
    </xf>
    <xf numFmtId="0" fontId="33" fillId="0" borderId="0" xfId="37" applyFill="1" applyAlignment="1" applyProtection="1">
      <alignment horizontal="left" vertical="top"/>
    </xf>
    <xf numFmtId="0" fontId="22" fillId="27" borderId="0" xfId="0" applyFont="1" applyFill="1" applyAlignment="1" applyProtection="1">
      <alignment vertical="top" wrapText="1"/>
    </xf>
    <xf numFmtId="2" fontId="22" fillId="27" borderId="0" xfId="0" applyNumberFormat="1" applyFont="1" applyFill="1" applyAlignment="1" applyProtection="1">
      <alignment vertical="top"/>
    </xf>
    <xf numFmtId="2" fontId="22" fillId="27" borderId="0" xfId="0" applyNumberFormat="1" applyFont="1" applyFill="1" applyAlignment="1" applyProtection="1">
      <alignment vertical="top" wrapText="1"/>
    </xf>
    <xf numFmtId="0" fontId="22" fillId="0" borderId="10" xfId="0" applyFont="1" applyFill="1" applyBorder="1" applyAlignment="1" applyProtection="1">
      <alignment horizontal="right" vertical="top"/>
    </xf>
    <xf numFmtId="171" fontId="28" fillId="0" borderId="0" xfId="30" applyNumberFormat="1" applyFont="1" applyFill="1" applyBorder="1" applyAlignment="1" applyProtection="1">
      <alignment horizontal="right" vertical="top"/>
    </xf>
    <xf numFmtId="0" fontId="22" fillId="28" borderId="0" xfId="0" applyFont="1" applyFill="1" applyAlignment="1" applyProtection="1">
      <alignment vertical="top"/>
    </xf>
    <xf numFmtId="0" fontId="22" fillId="28" borderId="0" xfId="0" applyFont="1" applyFill="1" applyAlignment="1" applyProtection="1">
      <alignment horizontal="left" vertical="top"/>
    </xf>
    <xf numFmtId="0" fontId="22" fillId="28" borderId="0" xfId="0" applyFont="1" applyFill="1" applyAlignment="1" applyProtection="1">
      <alignment horizontal="right" vertical="top"/>
    </xf>
    <xf numFmtId="0" fontId="22" fillId="28" borderId="0" xfId="0" applyFont="1" applyFill="1" applyBorder="1" applyAlignment="1" applyProtection="1">
      <alignment horizontal="left" vertical="top"/>
    </xf>
    <xf numFmtId="0" fontId="33" fillId="28" borderId="0" xfId="37" applyFont="1" applyFill="1" applyAlignment="1" applyProtection="1">
      <alignment horizontal="left" vertical="top"/>
    </xf>
    <xf numFmtId="3" fontId="22" fillId="28" borderId="0" xfId="0" applyNumberFormat="1" applyFont="1" applyFill="1" applyAlignment="1" applyProtection="1">
      <alignment horizontal="left" vertical="top"/>
    </xf>
    <xf numFmtId="0" fontId="30" fillId="28" borderId="0" xfId="43" applyFont="1" applyFill="1" applyBorder="1" applyAlignment="1" applyProtection="1">
      <alignment vertical="top"/>
    </xf>
    <xf numFmtId="0" fontId="26" fillId="28" borderId="0" xfId="37" applyFont="1" applyFill="1" applyAlignment="1" applyProtection="1">
      <alignment horizontal="left" vertical="top"/>
    </xf>
    <xf numFmtId="1" fontId="22" fillId="28" borderId="0" xfId="0" applyNumberFormat="1" applyFont="1" applyFill="1" applyAlignment="1" applyProtection="1">
      <alignment horizontal="left" vertical="top"/>
    </xf>
    <xf numFmtId="0" fontId="22" fillId="28" borderId="0" xfId="0" applyFont="1" applyFill="1" applyAlignment="1" applyProtection="1">
      <alignment vertical="top" wrapText="1"/>
    </xf>
    <xf numFmtId="2" fontId="22" fillId="28" borderId="0" xfId="0" applyNumberFormat="1" applyFont="1" applyFill="1" applyAlignment="1" applyProtection="1">
      <alignment vertical="top"/>
    </xf>
    <xf numFmtId="2" fontId="22" fillId="28" borderId="0" xfId="0" applyNumberFormat="1" applyFont="1" applyFill="1" applyAlignment="1" applyProtection="1">
      <alignment vertical="top" wrapText="1"/>
    </xf>
    <xf numFmtId="3" fontId="22" fillId="0" borderId="10" xfId="37" quotePrefix="1" applyNumberFormat="1" applyFont="1" applyFill="1" applyBorder="1" applyAlignment="1" applyProtection="1">
      <alignment horizontal="left" vertical="top" wrapText="1"/>
    </xf>
    <xf numFmtId="0" fontId="22" fillId="0" borderId="10" xfId="0" applyFont="1" applyBorder="1" applyAlignment="1" applyProtection="1">
      <alignment vertical="top"/>
    </xf>
    <xf numFmtId="0" fontId="47"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center"/>
    </xf>
    <xf numFmtId="0" fontId="22" fillId="0" borderId="0" xfId="0" applyFont="1" applyFill="1" applyAlignment="1" applyProtection="1">
      <alignment horizontal="left" vertical="center"/>
    </xf>
    <xf numFmtId="0" fontId="39" fillId="0" borderId="0" xfId="0" applyFont="1" applyFill="1" applyAlignment="1" applyProtection="1">
      <alignment horizontal="left" vertical="center"/>
    </xf>
    <xf numFmtId="0" fontId="25" fillId="0" borderId="18" xfId="0" applyFont="1" applyFill="1" applyBorder="1" applyAlignment="1" applyProtection="1">
      <alignment horizontal="center" vertical="center" wrapText="1"/>
    </xf>
    <xf numFmtId="0" fontId="22" fillId="26" borderId="19" xfId="0" applyFont="1" applyFill="1" applyBorder="1" applyAlignment="1" applyProtection="1">
      <alignment horizontal="center" vertical="center" wrapText="1"/>
    </xf>
    <xf numFmtId="0" fontId="22" fillId="25" borderId="20" xfId="0" applyFont="1" applyFill="1" applyBorder="1" applyAlignment="1" applyProtection="1">
      <alignment horizontal="center" vertical="center" wrapText="1"/>
    </xf>
    <xf numFmtId="0" fontId="22" fillId="0" borderId="0" xfId="0" applyFont="1" applyFill="1" applyBorder="1" applyAlignment="1" applyProtection="1">
      <alignment horizontal="right" vertical="center"/>
    </xf>
    <xf numFmtId="0" fontId="22" fillId="0" borderId="0" xfId="0" applyFont="1" applyBorder="1" applyAlignment="1" applyProtection="1">
      <alignment vertical="center"/>
    </xf>
    <xf numFmtId="0" fontId="34" fillId="0" borderId="0" xfId="37" applyFont="1" applyFill="1" applyBorder="1" applyAlignment="1" applyProtection="1">
      <alignment vertical="center"/>
      <protection locked="0"/>
    </xf>
    <xf numFmtId="9" fontId="22" fillId="0" borderId="0" xfId="47" applyFont="1" applyFill="1" applyAlignment="1" applyProtection="1">
      <alignment horizontal="left" vertical="center"/>
    </xf>
    <xf numFmtId="0" fontId="22" fillId="0" borderId="0" xfId="0" applyFont="1" applyFill="1" applyBorder="1" applyAlignment="1" applyProtection="1">
      <alignment vertical="center" wrapText="1"/>
    </xf>
    <xf numFmtId="166" fontId="22" fillId="29" borderId="0" xfId="0" applyNumberFormat="1" applyFont="1" applyFill="1" applyBorder="1" applyAlignment="1" applyProtection="1">
      <alignment horizontal="right" vertical="center"/>
    </xf>
    <xf numFmtId="166" fontId="22" fillId="0" borderId="0" xfId="0" applyNumberFormat="1" applyFont="1" applyFill="1" applyBorder="1" applyAlignment="1" applyProtection="1">
      <alignment horizontal="right" vertical="center"/>
    </xf>
    <xf numFmtId="0" fontId="22" fillId="27" borderId="0" xfId="0" applyFont="1" applyFill="1" applyAlignment="1" applyProtection="1">
      <alignment horizontal="left" vertical="center"/>
    </xf>
    <xf numFmtId="0" fontId="22" fillId="28" borderId="0" xfId="0" applyFont="1" applyFill="1" applyAlignment="1" applyProtection="1">
      <alignment horizontal="left" vertical="center"/>
    </xf>
    <xf numFmtId="0" fontId="22" fillId="0" borderId="0" xfId="0" applyFont="1" applyFill="1" applyAlignment="1" applyProtection="1">
      <alignment vertical="center"/>
    </xf>
    <xf numFmtId="0" fontId="30" fillId="27" borderId="0" xfId="43" applyFont="1" applyFill="1" applyBorder="1" applyAlignment="1" applyProtection="1">
      <alignment vertical="center"/>
    </xf>
    <xf numFmtId="0" fontId="30" fillId="0" borderId="0" xfId="43" applyFont="1" applyFill="1" applyBorder="1" applyAlignment="1" applyProtection="1">
      <alignment vertical="center"/>
    </xf>
    <xf numFmtId="0" fontId="22" fillId="27" borderId="0" xfId="0" applyFont="1" applyFill="1" applyAlignment="1" applyProtection="1">
      <alignment vertical="center"/>
    </xf>
    <xf numFmtId="2" fontId="22" fillId="27" borderId="0" xfId="0" applyNumberFormat="1" applyFont="1" applyFill="1" applyAlignment="1" applyProtection="1">
      <alignment vertical="center"/>
    </xf>
    <xf numFmtId="0" fontId="22" fillId="27" borderId="0" xfId="0" applyFont="1" applyFill="1" applyAlignment="1" applyProtection="1">
      <alignment vertical="center" wrapText="1"/>
    </xf>
    <xf numFmtId="0" fontId="2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172" fontId="22" fillId="0" borderId="0" xfId="0" applyNumberFormat="1" applyFont="1" applyFill="1" applyBorder="1" applyAlignment="1" applyProtection="1">
      <alignment horizontal="center" vertical="center"/>
    </xf>
    <xf numFmtId="0" fontId="33" fillId="0" borderId="0" xfId="37" applyFont="1" applyFill="1" applyBorder="1" applyAlignment="1" applyProtection="1">
      <alignment vertical="center"/>
    </xf>
    <xf numFmtId="0" fontId="28" fillId="0" borderId="0" xfId="0" applyFont="1" applyFill="1" applyBorder="1" applyAlignment="1" applyProtection="1">
      <alignment vertical="center"/>
    </xf>
    <xf numFmtId="174" fontId="22" fillId="0" borderId="0" xfId="0" applyNumberFormat="1" applyFont="1" applyFill="1" applyBorder="1" applyAlignment="1" applyProtection="1">
      <alignment horizontal="left" vertical="center"/>
    </xf>
    <xf numFmtId="0" fontId="22" fillId="27" borderId="0" xfId="0" applyFont="1" applyFill="1" applyBorder="1" applyAlignment="1" applyProtection="1">
      <alignment horizontal="left" vertical="center"/>
    </xf>
    <xf numFmtId="1" fontId="22" fillId="27" borderId="0" xfId="0" applyNumberFormat="1" applyFont="1" applyFill="1" applyAlignment="1" applyProtection="1">
      <alignment horizontal="left" vertical="center"/>
    </xf>
    <xf numFmtId="0" fontId="22" fillId="0" borderId="0" xfId="0" applyFont="1" applyAlignment="1" applyProtection="1">
      <alignment vertical="center"/>
    </xf>
    <xf numFmtId="0" fontId="28" fillId="0" borderId="0" xfId="0" applyFont="1" applyFill="1" applyBorder="1" applyAlignment="1" applyProtection="1">
      <alignment horizontal="left" vertical="top"/>
    </xf>
    <xf numFmtId="0" fontId="48" fillId="0" borderId="0" xfId="0" applyFont="1" applyProtection="1">
      <protection locked="0"/>
    </xf>
    <xf numFmtId="0" fontId="48" fillId="0" borderId="0" xfId="0" applyFont="1" applyAlignment="1" applyProtection="1">
      <alignment vertical="center"/>
      <protection locked="0"/>
    </xf>
    <xf numFmtId="0" fontId="48" fillId="0" borderId="0" xfId="0" applyFont="1" applyAlignment="1" applyProtection="1">
      <alignment vertical="center" wrapText="1"/>
      <protection locked="0"/>
    </xf>
    <xf numFmtId="166" fontId="22" fillId="30" borderId="14" xfId="0" applyNumberFormat="1" applyFont="1" applyFill="1" applyBorder="1" applyAlignment="1" applyProtection="1">
      <alignment horizontal="left" vertical="top" wrapText="1"/>
      <protection locked="0"/>
    </xf>
    <xf numFmtId="166" fontId="22" fillId="30" borderId="17" xfId="0" applyNumberFormat="1" applyFont="1" applyFill="1" applyBorder="1" applyAlignment="1" applyProtection="1">
      <alignment horizontal="left" vertical="top"/>
      <protection locked="0"/>
    </xf>
    <xf numFmtId="3" fontId="22" fillId="30" borderId="15" xfId="0" applyNumberFormat="1" applyFont="1" applyFill="1" applyBorder="1" applyAlignment="1" applyProtection="1">
      <alignment horizontal="left" vertical="top"/>
      <protection locked="0"/>
    </xf>
    <xf numFmtId="176" fontId="22" fillId="30" borderId="0" xfId="0" applyNumberFormat="1" applyFont="1" applyFill="1" applyBorder="1" applyAlignment="1" applyProtection="1">
      <alignment horizontal="left" vertical="top" wrapText="1"/>
      <protection locked="0"/>
    </xf>
    <xf numFmtId="165" fontId="22" fillId="30" borderId="0" xfId="0" applyNumberFormat="1" applyFont="1" applyFill="1" applyBorder="1" applyAlignment="1" applyProtection="1">
      <alignment horizontal="left" vertical="top" wrapText="1"/>
      <protection locked="0"/>
    </xf>
    <xf numFmtId="0" fontId="22" fillId="30" borderId="14" xfId="0" applyFont="1" applyFill="1" applyBorder="1" applyAlignment="1" applyProtection="1">
      <alignment vertical="top" wrapText="1"/>
      <protection locked="0"/>
    </xf>
    <xf numFmtId="3" fontId="24" fillId="30" borderId="15" xfId="0" applyNumberFormat="1" applyFont="1" applyFill="1" applyBorder="1" applyAlignment="1" applyProtection="1">
      <alignment horizontal="left" vertical="top"/>
      <protection locked="0"/>
    </xf>
    <xf numFmtId="166" fontId="24" fillId="30" borderId="10" xfId="0" applyNumberFormat="1" applyFont="1" applyFill="1" applyBorder="1" applyAlignment="1" applyProtection="1">
      <alignment horizontal="left" vertical="top"/>
      <protection locked="0"/>
    </xf>
    <xf numFmtId="167" fontId="22" fillId="30" borderId="12" xfId="0" applyNumberFormat="1" applyFont="1" applyFill="1" applyBorder="1" applyAlignment="1" applyProtection="1">
      <alignment horizontal="left" vertical="top" wrapText="1"/>
      <protection locked="0"/>
    </xf>
    <xf numFmtId="0" fontId="22" fillId="0" borderId="14" xfId="0" applyFont="1" applyFill="1" applyBorder="1" applyAlignment="1" applyProtection="1">
      <alignment horizontal="right" vertical="top" wrapText="1"/>
    </xf>
    <xf numFmtId="0" fontId="22" fillId="28" borderId="0" xfId="0" quotePrefix="1" applyFont="1" applyFill="1" applyAlignment="1" applyProtection="1">
      <alignment horizontal="left" vertical="top"/>
    </xf>
    <xf numFmtId="166" fontId="22" fillId="30" borderId="14" xfId="0" applyNumberFormat="1" applyFont="1" applyFill="1" applyBorder="1" applyAlignment="1" applyProtection="1">
      <alignment horizontal="left" vertical="center" wrapText="1"/>
      <protection locked="0"/>
    </xf>
    <xf numFmtId="0" fontId="49" fillId="0" borderId="0" xfId="0" applyFont="1" applyBorder="1" applyAlignment="1" applyProtection="1">
      <alignment vertical="center"/>
    </xf>
    <xf numFmtId="0" fontId="22" fillId="0" borderId="0" xfId="0" applyFont="1" applyBorder="1" applyAlignment="1" applyProtection="1">
      <alignment horizontal="right" vertical="center"/>
    </xf>
    <xf numFmtId="0" fontId="22" fillId="0" borderId="0" xfId="0" applyNumberFormat="1" applyFont="1" applyFill="1" applyAlignment="1" applyProtection="1">
      <alignment horizontal="left" vertical="top"/>
    </xf>
    <xf numFmtId="0" fontId="22" fillId="0" borderId="0" xfId="0" quotePrefix="1" applyFont="1" applyAlignment="1" applyProtection="1">
      <alignment horizontal="left" vertical="top"/>
    </xf>
    <xf numFmtId="0" fontId="22" fillId="0" borderId="0" xfId="0" quotePrefix="1" applyFont="1" applyFill="1" applyAlignment="1" applyProtection="1">
      <alignment horizontal="left" vertical="top"/>
    </xf>
    <xf numFmtId="0" fontId="29" fillId="0" borderId="0" xfId="0" applyFont="1" applyBorder="1" applyAlignment="1" applyProtection="1">
      <alignment horizontal="left" vertical="top"/>
    </xf>
    <xf numFmtId="0" fontId="37" fillId="0" borderId="11" xfId="0" applyFont="1" applyFill="1" applyBorder="1" applyAlignment="1" applyProtection="1">
      <alignment horizontal="left" vertical="top"/>
    </xf>
    <xf numFmtId="0" fontId="22" fillId="0" borderId="11" xfId="0" applyFont="1" applyBorder="1" applyAlignment="1" applyProtection="1">
      <alignment horizontal="left" vertical="top"/>
    </xf>
    <xf numFmtId="0" fontId="40" fillId="0" borderId="0" xfId="0" applyFont="1" applyFill="1" applyBorder="1" applyAlignment="1" applyProtection="1">
      <alignment horizontal="left" vertical="top"/>
    </xf>
    <xf numFmtId="0" fontId="29" fillId="0" borderId="0" xfId="42" applyFont="1" applyFill="1" applyBorder="1" applyAlignment="1" applyProtection="1">
      <alignment vertical="top"/>
    </xf>
    <xf numFmtId="0" fontId="29" fillId="0" borderId="0" xfId="42" applyFont="1" applyFill="1" applyBorder="1" applyAlignment="1" applyProtection="1">
      <alignment vertical="top" wrapText="1"/>
    </xf>
    <xf numFmtId="0" fontId="50" fillId="0" borderId="10" xfId="0" applyFont="1" applyBorder="1" applyAlignment="1" applyProtection="1">
      <alignment vertical="top"/>
    </xf>
    <xf numFmtId="0" fontId="29" fillId="0" borderId="0" xfId="0" applyFont="1" applyBorder="1" applyAlignment="1" applyProtection="1">
      <alignment horizontal="right" vertical="top"/>
    </xf>
    <xf numFmtId="0" fontId="48" fillId="0" borderId="0" xfId="0" applyFont="1" applyFill="1" applyAlignment="1" applyProtection="1">
      <alignment vertical="top"/>
      <protection locked="0"/>
    </xf>
    <xf numFmtId="0" fontId="37" fillId="0" borderId="11" xfId="0" applyFont="1" applyFill="1" applyBorder="1" applyAlignment="1" applyProtection="1">
      <alignment vertical="top"/>
    </xf>
    <xf numFmtId="0" fontId="22" fillId="0" borderId="11" xfId="0" applyFont="1" applyBorder="1" applyAlignment="1" applyProtection="1">
      <alignment vertical="top"/>
    </xf>
    <xf numFmtId="0" fontId="22" fillId="25" borderId="20" xfId="0" applyFont="1" applyFill="1" applyBorder="1" applyAlignment="1" applyProtection="1">
      <alignment horizontal="center" vertical="center"/>
    </xf>
    <xf numFmtId="0" fontId="38" fillId="0" borderId="0" xfId="0" applyFont="1" applyFill="1" applyBorder="1" applyAlignment="1" applyProtection="1">
      <alignment horizontal="left" vertical="top"/>
    </xf>
    <xf numFmtId="0" fontId="45" fillId="0" borderId="0" xfId="0" applyFont="1" applyFill="1" applyAlignment="1" applyProtection="1">
      <alignment horizontal="left" vertical="top"/>
    </xf>
    <xf numFmtId="0" fontId="25" fillId="0" borderId="18" xfId="0" applyFont="1" applyFill="1" applyBorder="1" applyAlignment="1" applyProtection="1">
      <alignment horizontal="center" vertical="center"/>
    </xf>
    <xf numFmtId="0" fontId="51" fillId="0" borderId="0" xfId="0" applyFont="1" applyFill="1" applyAlignment="1" applyProtection="1">
      <alignment horizontal="left" vertical="center"/>
    </xf>
    <xf numFmtId="0" fontId="51" fillId="0" borderId="0" xfId="0" applyNumberFormat="1" applyFont="1" applyFill="1" applyBorder="1" applyAlignment="1" applyProtection="1">
      <alignment horizontal="left" vertical="top"/>
    </xf>
    <xf numFmtId="0" fontId="29" fillId="0" borderId="0" xfId="0" applyFont="1"/>
    <xf numFmtId="0" fontId="25" fillId="0" borderId="0" xfId="0" applyFont="1" applyFill="1" applyBorder="1" applyAlignment="1" applyProtection="1">
      <alignment horizontal="left" vertical="top"/>
    </xf>
    <xf numFmtId="0" fontId="22" fillId="30" borderId="0" xfId="0" applyFont="1" applyFill="1" applyBorder="1" applyAlignment="1" applyProtection="1">
      <alignment horizontal="left" vertical="top" wrapText="1"/>
      <protection locked="0"/>
    </xf>
    <xf numFmtId="0" fontId="22" fillId="30" borderId="13" xfId="0" applyFont="1" applyFill="1" applyBorder="1" applyAlignment="1" applyProtection="1">
      <alignment horizontal="left" vertical="top" wrapText="1"/>
      <protection locked="0"/>
    </xf>
    <xf numFmtId="0" fontId="22" fillId="0" borderId="0" xfId="0" applyFont="1" applyBorder="1" applyAlignment="1" applyProtection="1">
      <alignment horizontal="left" vertical="top"/>
    </xf>
    <xf numFmtId="0" fontId="22" fillId="30" borderId="15" xfId="0" applyFont="1" applyFill="1" applyBorder="1" applyAlignment="1" applyProtection="1">
      <alignment horizontal="left" vertical="top" wrapText="1"/>
      <protection locked="0"/>
    </xf>
    <xf numFmtId="0" fontId="22" fillId="0" borderId="10" xfId="0" applyFont="1" applyBorder="1" applyAlignment="1" applyProtection="1">
      <alignment horizontal="left" vertical="top"/>
    </xf>
    <xf numFmtId="0" fontId="22" fillId="30" borderId="10" xfId="0" applyFont="1" applyFill="1" applyBorder="1" applyAlignment="1" applyProtection="1">
      <alignment horizontal="left" vertical="top" wrapText="1"/>
      <protection locked="0"/>
    </xf>
    <xf numFmtId="0" fontId="25" fillId="0" borderId="0" xfId="0" applyFont="1" applyBorder="1" applyAlignment="1" applyProtection="1">
      <alignment horizontal="left" vertical="top"/>
    </xf>
    <xf numFmtId="0" fontId="22" fillId="0" borderId="12" xfId="0" applyFont="1" applyBorder="1" applyAlignment="1" applyProtection="1">
      <alignment horizontal="left" vertical="top"/>
    </xf>
    <xf numFmtId="0" fontId="25" fillId="0" borderId="11" xfId="0" applyFont="1" applyFill="1" applyBorder="1" applyAlignment="1" applyProtection="1">
      <alignment horizontal="left" vertical="top"/>
    </xf>
    <xf numFmtId="0" fontId="22" fillId="30" borderId="14" xfId="0" applyFont="1" applyFill="1" applyBorder="1" applyAlignment="1" applyProtection="1">
      <alignment horizontal="left" vertical="top" wrapText="1"/>
      <protection locked="0"/>
    </xf>
    <xf numFmtId="3" fontId="22" fillId="30" borderId="14" xfId="0" applyNumberFormat="1" applyFont="1" applyFill="1" applyBorder="1" applyAlignment="1" applyProtection="1">
      <alignment horizontal="left" vertical="top" wrapText="1"/>
      <protection locked="0"/>
    </xf>
    <xf numFmtId="175" fontId="22" fillId="30" borderId="14" xfId="0" applyNumberFormat="1" applyFont="1" applyFill="1" applyBorder="1" applyAlignment="1" applyProtection="1">
      <alignment horizontal="left" vertical="top" wrapText="1"/>
      <protection locked="0"/>
    </xf>
    <xf numFmtId="0" fontId="44" fillId="0" borderId="10" xfId="0" applyFont="1" applyFill="1" applyBorder="1" applyAlignment="1" applyProtection="1">
      <alignment horizontal="right" vertical="top"/>
    </xf>
    <xf numFmtId="166" fontId="22" fillId="0" borderId="0" xfId="0" applyNumberFormat="1" applyFont="1" applyBorder="1" applyAlignment="1" applyProtection="1">
      <alignment horizontal="left" vertical="top"/>
    </xf>
    <xf numFmtId="0" fontId="29" fillId="0" borderId="10" xfId="0" quotePrefix="1" applyFont="1" applyBorder="1" applyAlignment="1" applyProtection="1">
      <alignment horizontal="left" vertical="top"/>
    </xf>
    <xf numFmtId="168" fontId="29" fillId="0" borderId="0" xfId="0" applyNumberFormat="1" applyFont="1" applyFill="1" applyBorder="1" applyAlignment="1" applyProtection="1">
      <alignment vertical="top"/>
    </xf>
    <xf numFmtId="0" fontId="29" fillId="0" borderId="0" xfId="0" applyFont="1" applyFill="1" applyBorder="1" applyAlignment="1" applyProtection="1">
      <alignment horizontal="right" vertical="top"/>
    </xf>
    <xf numFmtId="0" fontId="24" fillId="0" borderId="10" xfId="0" applyFont="1" applyBorder="1" applyAlignment="1" applyProtection="1">
      <alignment horizontal="left" vertical="top"/>
    </xf>
    <xf numFmtId="0" fontId="29" fillId="0" borderId="11" xfId="0" applyFont="1" applyBorder="1" applyAlignment="1" applyProtection="1">
      <alignment horizontal="left" vertical="top"/>
    </xf>
    <xf numFmtId="168" fontId="29" fillId="0" borderId="0" xfId="0" applyNumberFormat="1" applyFont="1" applyFill="1" applyBorder="1" applyAlignment="1" applyProtection="1">
      <alignment horizontal="left" vertical="top"/>
    </xf>
    <xf numFmtId="168" fontId="22" fillId="0" borderId="0" xfId="0" applyNumberFormat="1" applyFont="1" applyFill="1" applyBorder="1" applyAlignment="1" applyProtection="1">
      <alignment vertical="top"/>
    </xf>
    <xf numFmtId="0" fontId="29" fillId="0" borderId="16" xfId="0" applyFont="1" applyFill="1" applyBorder="1" applyAlignment="1" applyProtection="1">
      <alignment horizontal="right" vertical="top"/>
    </xf>
    <xf numFmtId="0" fontId="52" fillId="0" borderId="0" xfId="37" applyFont="1" applyFill="1" applyBorder="1" applyAlignment="1" applyProtection="1">
      <alignment vertical="top"/>
      <protection locked="0"/>
    </xf>
    <xf numFmtId="0" fontId="22" fillId="30" borderId="19" xfId="0" applyFont="1" applyFill="1" applyBorder="1" applyAlignment="1" applyProtection="1">
      <alignment horizontal="center" vertical="center" wrapText="1"/>
    </xf>
    <xf numFmtId="0" fontId="25" fillId="0" borderId="0" xfId="0" applyFont="1" applyBorder="1" applyAlignment="1" applyProtection="1">
      <alignment horizontal="left" vertical="top"/>
    </xf>
    <xf numFmtId="0" fontId="22" fillId="30" borderId="13"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wrapText="1"/>
    </xf>
    <xf numFmtId="0" fontId="22" fillId="30" borderId="0" xfId="0" applyFont="1" applyFill="1" applyBorder="1" applyAlignment="1" applyProtection="1">
      <alignment horizontal="left" vertical="top" wrapText="1"/>
      <protection locked="0"/>
    </xf>
    <xf numFmtId="0" fontId="22" fillId="30" borderId="12" xfId="0" applyFont="1" applyFill="1" applyBorder="1" applyAlignment="1" applyProtection="1">
      <alignment horizontal="left" vertical="top" wrapText="1"/>
      <protection locked="0"/>
    </xf>
    <xf numFmtId="0" fontId="25" fillId="0" borderId="11" xfId="0" applyFont="1" applyFill="1" applyBorder="1" applyAlignment="1" applyProtection="1">
      <alignment horizontal="left" vertical="top"/>
    </xf>
    <xf numFmtId="0" fontId="22" fillId="0" borderId="12" xfId="0" applyFont="1" applyBorder="1" applyAlignment="1" applyProtection="1">
      <alignment horizontal="left" vertical="top"/>
    </xf>
    <xf numFmtId="0" fontId="25" fillId="0" borderId="12" xfId="0" applyFont="1" applyBorder="1" applyAlignment="1" applyProtection="1">
      <alignment horizontal="left" vertical="top" wrapText="1"/>
    </xf>
    <xf numFmtId="166" fontId="22" fillId="30" borderId="13" xfId="0" applyNumberFormat="1" applyFont="1" applyFill="1" applyBorder="1" applyAlignment="1" applyProtection="1">
      <alignment horizontal="left" vertical="top"/>
      <protection locked="0"/>
    </xf>
    <xf numFmtId="0" fontId="22" fillId="30" borderId="15" xfId="0" applyFont="1" applyFill="1" applyBorder="1" applyAlignment="1" applyProtection="1">
      <alignment horizontal="left" vertical="top" wrapText="1"/>
      <protection locked="0"/>
    </xf>
    <xf numFmtId="0" fontId="22" fillId="0" borderId="10" xfId="0" applyFont="1" applyBorder="1" applyAlignment="1" applyProtection="1">
      <alignment horizontal="left" vertical="top"/>
    </xf>
    <xf numFmtId="0" fontId="22" fillId="30" borderId="10" xfId="0" applyFont="1" applyFill="1" applyBorder="1" applyAlignment="1" applyProtection="1">
      <alignment horizontal="left" vertical="top" wrapText="1"/>
      <protection locked="0"/>
    </xf>
    <xf numFmtId="0" fontId="35" fillId="0" borderId="0" xfId="0" applyFont="1" applyFill="1" applyBorder="1" applyAlignment="1" applyProtection="1">
      <alignment horizontal="center" vertical="top"/>
    </xf>
    <xf numFmtId="0" fontId="25" fillId="0" borderId="0" xfId="0" applyFont="1" applyFill="1" applyBorder="1" applyAlignment="1" applyProtection="1">
      <alignment horizontal="left" vertical="top"/>
    </xf>
    <xf numFmtId="0" fontId="22" fillId="30" borderId="17" xfId="0" applyFont="1" applyFill="1" applyBorder="1" applyAlignment="1" applyProtection="1">
      <alignment horizontal="left" vertical="top" wrapText="1"/>
      <protection locked="0"/>
    </xf>
    <xf numFmtId="0" fontId="22" fillId="30" borderId="13" xfId="0" applyFont="1" applyFill="1" applyBorder="1" applyAlignment="1" applyProtection="1">
      <alignment horizontal="left" vertical="top"/>
      <protection locked="0"/>
    </xf>
    <xf numFmtId="165" fontId="22" fillId="0" borderId="21" xfId="0" applyNumberFormat="1" applyFont="1" applyFill="1" applyBorder="1" applyAlignment="1" applyProtection="1">
      <alignment horizontal="left" vertical="top"/>
    </xf>
    <xf numFmtId="0" fontId="22" fillId="25" borderId="14" xfId="0" applyFont="1" applyFill="1" applyBorder="1" applyAlignment="1" applyProtection="1">
      <alignment horizontal="left" vertical="top" wrapText="1"/>
      <protection locked="0"/>
    </xf>
    <xf numFmtId="0" fontId="22" fillId="30" borderId="21" xfId="0" applyFont="1" applyFill="1" applyBorder="1" applyAlignment="1" applyProtection="1">
      <alignment horizontal="left" vertical="top" wrapText="1"/>
      <protection locked="0"/>
    </xf>
    <xf numFmtId="0" fontId="25" fillId="0" borderId="11" xfId="0" applyFont="1" applyBorder="1" applyAlignment="1" applyProtection="1">
      <alignment horizontal="left" vertical="top"/>
    </xf>
    <xf numFmtId="0" fontId="22" fillId="0" borderId="0" xfId="0" applyFont="1" applyBorder="1" applyAlignment="1" applyProtection="1">
      <alignment horizontal="left" vertical="top"/>
    </xf>
    <xf numFmtId="0" fontId="22" fillId="30" borderId="0" xfId="0" applyNumberFormat="1" applyFont="1" applyFill="1" applyBorder="1" applyAlignment="1" applyProtection="1">
      <alignment horizontal="left" vertical="top" wrapText="1"/>
      <protection locked="0"/>
    </xf>
    <xf numFmtId="0" fontId="49" fillId="0" borderId="0" xfId="0" applyFont="1" applyBorder="1" applyAlignment="1" applyProtection="1">
      <alignment horizontal="left" vertical="top"/>
    </xf>
    <xf numFmtId="0" fontId="22" fillId="29" borderId="10" xfId="0" applyFont="1" applyFill="1" applyBorder="1" applyAlignment="1" applyProtection="1">
      <alignment horizontal="left" vertical="top"/>
    </xf>
    <xf numFmtId="0" fontId="22" fillId="30" borderId="11" xfId="0" applyFont="1" applyFill="1" applyBorder="1" applyAlignment="1" applyProtection="1">
      <alignment horizontal="left" vertical="top" wrapText="1"/>
      <protection locked="0"/>
    </xf>
    <xf numFmtId="0" fontId="22" fillId="30" borderId="14" xfId="0" applyFont="1" applyFill="1" applyBorder="1" applyAlignment="1" applyProtection="1">
      <alignment horizontal="left" vertical="top" wrapText="1"/>
      <protection locked="0"/>
    </xf>
    <xf numFmtId="0" fontId="22" fillId="0" borderId="0" xfId="0" applyFont="1" applyBorder="1" applyAlignment="1" applyProtection="1">
      <alignment horizontal="left" vertical="top" wrapText="1"/>
    </xf>
    <xf numFmtId="0" fontId="25" fillId="0" borderId="11" xfId="0" applyFont="1" applyBorder="1" applyAlignment="1" applyProtection="1">
      <alignment horizontal="left" vertical="top" wrapText="1"/>
    </xf>
    <xf numFmtId="176" fontId="22" fillId="0" borderId="21" xfId="0" applyNumberFormat="1" applyFont="1" applyFill="1" applyBorder="1" applyAlignment="1" applyProtection="1">
      <alignment horizontal="left" vertical="top"/>
    </xf>
    <xf numFmtId="1" fontId="22" fillId="30" borderId="12" xfId="0" applyNumberFormat="1" applyFont="1" applyFill="1" applyBorder="1" applyAlignment="1" applyProtection="1">
      <alignment horizontal="left" vertical="top" wrapText="1"/>
      <protection locked="0"/>
    </xf>
    <xf numFmtId="166" fontId="24" fillId="30" borderId="13" xfId="0"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top"/>
    </xf>
    <xf numFmtId="0" fontId="22" fillId="0" borderId="0" xfId="0" applyFont="1" applyBorder="1" applyAlignment="1" applyProtection="1">
      <alignment horizontal="left" vertical="center"/>
    </xf>
    <xf numFmtId="173" fontId="22" fillId="0" borderId="21" xfId="0" applyNumberFormat="1" applyFont="1" applyFill="1" applyBorder="1" applyAlignment="1" applyProtection="1">
      <alignment horizontal="left" vertical="top"/>
    </xf>
    <xf numFmtId="0" fontId="27" fillId="0" borderId="11" xfId="0" applyFont="1" applyBorder="1" applyAlignment="1" applyProtection="1">
      <alignment horizontal="left" vertical="top"/>
    </xf>
    <xf numFmtId="0" fontId="25" fillId="0" borderId="0" xfId="0" applyFont="1" applyBorder="1" applyAlignment="1" applyProtection="1">
      <alignment horizontal="left" vertical="top" wrapText="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ustomBuiltin="1"/>
    <cellStyle name="Input" xfId="38" builtinId="20" customBuiltin="1"/>
    <cellStyle name="Linked Cell" xfId="39" builtinId="24" customBuiltin="1"/>
    <cellStyle name="Neutral" xfId="40" builtinId="28" customBuiltin="1"/>
    <cellStyle name="Normaallaad_Veos_avaldus_arvutistaitmiseks_AAC20021projekt" xfId="41" xr:uid="{00000000-0005-0000-0000-000028000000}"/>
    <cellStyle name="Normal" xfId="0" builtinId="0"/>
    <cellStyle name="Normal 2" xfId="42" xr:uid="{00000000-0005-0000-0000-00002A000000}"/>
    <cellStyle name="Normal_81" xfId="43" xr:uid="{00000000-0005-0000-0000-00002B000000}"/>
    <cellStyle name="Note" xfId="44" builtinId="10" customBuiltin="1"/>
    <cellStyle name="Output" xfId="45" builtinId="21" customBuiltin="1"/>
    <cellStyle name="Percent" xfId="46" builtinId="5"/>
    <cellStyle name="Percent 2" xfId="47" xr:uid="{00000000-0005-0000-0000-00002F000000}"/>
    <cellStyle name="Title" xfId="48" builtinId="15" customBuiltin="1"/>
    <cellStyle name="Total" xfId="49" builtinId="25" customBuiltin="1"/>
    <cellStyle name="Warning Text" xfId="50" builtinId="11" customBuiltin="1"/>
  </cellStyles>
  <dxfs count="23">
    <dxf>
      <font>
        <b/>
        <i/>
        <condense val="0"/>
        <extend val="0"/>
      </font>
    </dxf>
    <dxf>
      <font>
        <b val="0"/>
        <i/>
        <condense val="0"/>
        <extend val="0"/>
        <color auto="1"/>
      </font>
    </dxf>
    <dxf>
      <font>
        <b val="0"/>
        <i/>
        <condense val="0"/>
        <extend val="0"/>
        <color auto="1"/>
      </font>
    </dxf>
    <dxf>
      <font>
        <b val="0"/>
        <i/>
        <condense val="0"/>
        <extend val="0"/>
        <color auto="1"/>
      </font>
    </dxf>
    <dxf>
      <font>
        <b val="0"/>
        <i/>
        <condense val="0"/>
        <extend val="0"/>
        <color auto="1"/>
      </font>
    </dxf>
    <dxf>
      <font>
        <b val="0"/>
        <i/>
        <condense val="0"/>
        <extend val="0"/>
        <color auto="1"/>
      </font>
    </dxf>
    <dxf>
      <font>
        <b val="0"/>
        <i/>
        <condense val="0"/>
        <extend val="0"/>
      </font>
    </dxf>
    <dxf>
      <font>
        <b val="0"/>
        <i/>
        <condense val="0"/>
        <extend val="0"/>
      </font>
    </dxf>
    <dxf>
      <font>
        <b val="0"/>
        <i/>
        <condense val="0"/>
        <extend val="0"/>
      </font>
    </dxf>
    <dxf>
      <font>
        <b val="0"/>
        <i/>
        <condense val="0"/>
        <extend val="0"/>
        <color auto="1"/>
      </font>
    </dxf>
    <dxf>
      <font>
        <b val="0"/>
        <i/>
        <condense val="0"/>
        <extend val="0"/>
        <color auto="1"/>
      </font>
    </dxf>
    <dxf>
      <font>
        <b val="0"/>
        <i/>
        <condense val="0"/>
        <extend val="0"/>
        <color auto="1"/>
      </font>
    </dxf>
    <dxf>
      <font>
        <b/>
        <i/>
        <condense val="0"/>
        <extend val="0"/>
      </font>
    </dxf>
    <dxf>
      <font>
        <b val="0"/>
        <i/>
        <condense val="0"/>
        <extend val="0"/>
        <color auto="1"/>
      </font>
    </dxf>
    <dxf>
      <font>
        <b val="0"/>
        <i/>
        <condense val="0"/>
        <extend val="0"/>
      </font>
    </dxf>
    <dxf>
      <font>
        <b val="0"/>
        <i/>
        <condense val="0"/>
        <extend val="0"/>
      </font>
    </dxf>
    <dxf>
      <font>
        <b val="0"/>
        <i/>
        <condense val="0"/>
        <extend val="0"/>
        <color auto="1"/>
      </font>
    </dxf>
    <dxf>
      <font>
        <b val="0"/>
        <i/>
        <condense val="0"/>
        <extend val="0"/>
        <color auto="1"/>
      </font>
    </dxf>
    <dxf>
      <font>
        <b/>
        <i/>
        <condense val="0"/>
        <extend val="0"/>
      </font>
    </dxf>
    <dxf>
      <font>
        <b val="0"/>
        <i/>
        <condense val="0"/>
        <extend val="0"/>
        <color auto="1"/>
      </font>
    </dxf>
    <dxf>
      <font>
        <b val="0"/>
        <i/>
        <condense val="0"/>
        <extend val="0"/>
      </font>
    </dxf>
    <dxf>
      <font>
        <b val="0"/>
        <i/>
        <condense val="0"/>
        <extend val="0"/>
        <color auto="1"/>
      </font>
    </dxf>
    <dxf>
      <font>
        <b val="0"/>
        <i/>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FFFF"/>
      <rgbColor rgb="007C2680"/>
      <rgbColor rgb="00D4CF06"/>
      <rgbColor rgb="00FFFFFF"/>
      <rgbColor rgb="00F2EEEA"/>
      <rgbColor rgb="00F18D3B"/>
      <rgbColor rgb="000071C6"/>
      <rgbColor rgb="008FB8D0"/>
      <rgbColor rgb="00FFFFFF"/>
      <rgbColor rgb="00FFFFFF"/>
      <rgbColor rgb="00FCE696"/>
      <rgbColor rgb="00A7FFA7"/>
      <rgbColor rgb="00FFFFFF"/>
      <rgbColor rgb="00FFFFFF"/>
      <rgbColor rgb="00477168"/>
      <rgbColor rgb="00DEEAE5"/>
      <rgbColor rgb="0000CCFF"/>
      <rgbColor rgb="00DDFFFF"/>
      <rgbColor rgb="00CCFFCC"/>
      <rgbColor rgb="00FFFF99"/>
      <rgbColor rgb="00AB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cb.int/stats/exchange/eurofxref/html/index.en.html" TargetMode="External"/><Relationship Id="rId13" Type="http://schemas.openxmlformats.org/officeDocument/2006/relationships/hyperlink" Target="https://www.riigiteataja.ee/akt/13037042" TargetMode="External"/><Relationship Id="rId18" Type="http://schemas.openxmlformats.org/officeDocument/2006/relationships/hyperlink" Target="http://www.ergo.ee/veosekindlustus" TargetMode="External"/><Relationship Id="rId3" Type="http://schemas.openxmlformats.org/officeDocument/2006/relationships/hyperlink" Target="http://www.emiewt.ee/UserFiles/File/Incoterms2010EAS.pdf" TargetMode="External"/><Relationship Id="rId21" Type="http://schemas.openxmlformats.org/officeDocument/2006/relationships/vmlDrawing" Target="../drawings/vmlDrawing2.vml"/><Relationship Id="rId7" Type="http://schemas.openxmlformats.org/officeDocument/2006/relationships/hyperlink" Target="http://www.lmalloyds.com/Web/market_places/marine/JCC/JCC_Clauses_Project/Cargo_Clauses.aspx" TargetMode="External"/><Relationship Id="rId12" Type="http://schemas.openxmlformats.org/officeDocument/2006/relationships/hyperlink" Target="http://mereviki.vta.ee/mediawiki/index.php/Tramplaev" TargetMode="External"/><Relationship Id="rId17" Type="http://schemas.openxmlformats.org/officeDocument/2006/relationships/hyperlink" Target="https://www.ergo.ee/veosekindlustus" TargetMode="External"/><Relationship Id="rId2" Type="http://schemas.openxmlformats.org/officeDocument/2006/relationships/hyperlink" Target="https://www.parismou.org/inspection-search" TargetMode="External"/><Relationship Id="rId16" Type="http://schemas.openxmlformats.org/officeDocument/2006/relationships/hyperlink" Target="https://www.ergo.ee/files/Veosekindlustuse_tingimused_KT_0485_09.pdf" TargetMode="External"/><Relationship Id="rId20" Type="http://schemas.openxmlformats.org/officeDocument/2006/relationships/vmlDrawing" Target="../drawings/vmlDrawing1.vml"/><Relationship Id="rId1" Type="http://schemas.openxmlformats.org/officeDocument/2006/relationships/hyperlink" Target="https://www.riigiteataja.ee/akt/201504" TargetMode="External"/><Relationship Id="rId6" Type="http://schemas.openxmlformats.org/officeDocument/2006/relationships/hyperlink" Target="http://www.tis-gdv.de/" TargetMode="External"/><Relationship Id="rId11" Type="http://schemas.openxmlformats.org/officeDocument/2006/relationships/hyperlink" Target="http://mereviki.vta.ee/mediawiki/index.php/Tramplaev" TargetMode="External"/><Relationship Id="rId5" Type="http://schemas.openxmlformats.org/officeDocument/2006/relationships/hyperlink" Target="https://www.riigiteataja.ee/akt/943563" TargetMode="External"/><Relationship Id="rId15" Type="http://schemas.openxmlformats.org/officeDocument/2006/relationships/hyperlink" Target="http://crystal.lloyds.com/Search" TargetMode="External"/><Relationship Id="rId10" Type="http://schemas.openxmlformats.org/officeDocument/2006/relationships/hyperlink" Target="https://www.riigiteataja.ee/akt/201504" TargetMode="External"/><Relationship Id="rId19" Type="http://schemas.openxmlformats.org/officeDocument/2006/relationships/printerSettings" Target="../printerSettings/printerSettings1.bin"/><Relationship Id="rId4" Type="http://schemas.openxmlformats.org/officeDocument/2006/relationships/hyperlink" Target="http://watch.exclusive-analysis.com/jccwatchlist.html" TargetMode="External"/><Relationship Id="rId9" Type="http://schemas.openxmlformats.org/officeDocument/2006/relationships/hyperlink" Target="https://www.riigiteataja.ee/akt/943563" TargetMode="External"/><Relationship Id="rId14" Type="http://schemas.openxmlformats.org/officeDocument/2006/relationships/hyperlink" Target="http://www.track-trace.com/container"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ecb.europa.eu/stats/exchange/eurofxref/html/index.en.html" TargetMode="External"/><Relationship Id="rId13" Type="http://schemas.openxmlformats.org/officeDocument/2006/relationships/hyperlink" Target="http://www.track-trace.com/container" TargetMode="External"/><Relationship Id="rId18" Type="http://schemas.openxmlformats.org/officeDocument/2006/relationships/vmlDrawing" Target="../drawings/vmlDrawing3.vml"/><Relationship Id="rId3" Type="http://schemas.openxmlformats.org/officeDocument/2006/relationships/hyperlink" Target="https://ru.wikipedia.org/wiki/&#1048;&#1085;&#1082;&#1086;&#1090;&#1077;&#1088;&#1084;&#1089;" TargetMode="External"/><Relationship Id="rId7" Type="http://schemas.openxmlformats.org/officeDocument/2006/relationships/hyperlink" Target="http://www.cargobroker.ru/information/institute-cargo-clauses" TargetMode="External"/><Relationship Id="rId12" Type="http://schemas.openxmlformats.org/officeDocument/2006/relationships/hyperlink" Target="https://ru.wikipedia.org/wiki/&#1052;&#1086;&#1088;&#1089;&#1082;&#1086;&#1081;_&#1090;&#1088;&#1072;&#1085;&#1089;&#1087;&#1086;&#1088;&#1090;" TargetMode="External"/><Relationship Id="rId17" Type="http://schemas.openxmlformats.org/officeDocument/2006/relationships/printerSettings" Target="../printerSettings/printerSettings2.bin"/><Relationship Id="rId2" Type="http://schemas.openxmlformats.org/officeDocument/2006/relationships/hyperlink" Target="https://ru.wikipedia.org/wiki/&#1053;&#1086;&#1084;&#1077;&#1088;_&#1048;&#1052;&#1054;" TargetMode="External"/><Relationship Id="rId16" Type="http://schemas.openxmlformats.org/officeDocument/2006/relationships/hyperlink" Target="https://www.ergo.ee/biznies-kliientam/strakhovaniie-ghruzov" TargetMode="External"/><Relationship Id="rId20" Type="http://schemas.openxmlformats.org/officeDocument/2006/relationships/comments" Target="../comments2.xml"/><Relationship Id="rId1" Type="http://schemas.openxmlformats.org/officeDocument/2006/relationships/hyperlink" Target="https://www.riigiteataja.ee/akt/201504" TargetMode="External"/><Relationship Id="rId6" Type="http://schemas.openxmlformats.org/officeDocument/2006/relationships/hyperlink" Target="http://www.tis-gdv.de/" TargetMode="External"/><Relationship Id="rId11" Type="http://schemas.openxmlformats.org/officeDocument/2006/relationships/hyperlink" Target="https://ru.wikipedia.org/wiki/&#1052;&#1086;&#1088;&#1089;&#1082;&#1086;&#1081;_&#1090;&#1088;&#1072;&#1085;&#1089;&#1087;&#1086;&#1088;&#1090;" TargetMode="External"/><Relationship Id="rId5" Type="http://schemas.openxmlformats.org/officeDocument/2006/relationships/hyperlink" Target="https://www.riigiteataja.ee/akt/943563" TargetMode="External"/><Relationship Id="rId15" Type="http://schemas.openxmlformats.org/officeDocument/2006/relationships/hyperlink" Target="https://www.ergo.ee/files/Veosekindlustuse_tingimused_KT_0485_09_RUS.pdf" TargetMode="External"/><Relationship Id="rId10" Type="http://schemas.openxmlformats.org/officeDocument/2006/relationships/hyperlink" Target="https://www.riigiteataja.ee/akt/201504" TargetMode="External"/><Relationship Id="rId19" Type="http://schemas.openxmlformats.org/officeDocument/2006/relationships/vmlDrawing" Target="../drawings/vmlDrawing4.vml"/><Relationship Id="rId4" Type="http://schemas.openxmlformats.org/officeDocument/2006/relationships/hyperlink" Target="http://watch.exclusive-analysis.com/jccwatchlist.html" TargetMode="External"/><Relationship Id="rId9" Type="http://schemas.openxmlformats.org/officeDocument/2006/relationships/hyperlink" Target="https://www.riigiteataja.ee/akt/943563" TargetMode="External"/><Relationship Id="rId14" Type="http://schemas.openxmlformats.org/officeDocument/2006/relationships/hyperlink" Target="http://crystal.lloyds.com/Search"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ictionary.reference.com/browse/tramp+ship" TargetMode="External"/><Relationship Id="rId13" Type="http://schemas.openxmlformats.org/officeDocument/2006/relationships/hyperlink" Target="http://www.track-trace.com/container" TargetMode="External"/><Relationship Id="rId18" Type="http://schemas.openxmlformats.org/officeDocument/2006/relationships/hyperlink" Target="http://www.ecb.int/stats/exchange/eurofxref/html/index.en.html" TargetMode="External"/><Relationship Id="rId3" Type="http://schemas.openxmlformats.org/officeDocument/2006/relationships/hyperlink" Target="https://www.riigiteataja.ee/akt/943563" TargetMode="External"/><Relationship Id="rId21" Type="http://schemas.openxmlformats.org/officeDocument/2006/relationships/vmlDrawing" Target="../drawings/vmlDrawing5.vml"/><Relationship Id="rId7" Type="http://schemas.openxmlformats.org/officeDocument/2006/relationships/hyperlink" Target="https://www.riigiteataja.ee/akt/201504" TargetMode="External"/><Relationship Id="rId12" Type="http://schemas.openxmlformats.org/officeDocument/2006/relationships/hyperlink" Target="http://www.businessdictionary.com/definition/tramp.html" TargetMode="External"/><Relationship Id="rId17" Type="http://schemas.openxmlformats.org/officeDocument/2006/relationships/hyperlink" Target="http://www.tis-gdv.de/" TargetMode="External"/><Relationship Id="rId2" Type="http://schemas.openxmlformats.org/officeDocument/2006/relationships/hyperlink" Target="http://www.iccwbo.org/products-and-services/trade-facilitation/incoterms-2010/the-incoterms-rules/" TargetMode="External"/><Relationship Id="rId16" Type="http://schemas.openxmlformats.org/officeDocument/2006/relationships/hyperlink" Target="http://en.wikipedia.org/wiki/CMR_Convention" TargetMode="External"/><Relationship Id="rId20" Type="http://schemas.openxmlformats.org/officeDocument/2006/relationships/printerSettings" Target="../printerSettings/printerSettings3.bin"/><Relationship Id="rId1" Type="http://schemas.openxmlformats.org/officeDocument/2006/relationships/hyperlink" Target="https://www.parismou.org/inspection-search" TargetMode="External"/><Relationship Id="rId6" Type="http://schemas.openxmlformats.org/officeDocument/2006/relationships/hyperlink" Target="https://www.riigiteataja.ee/akt/943563" TargetMode="External"/><Relationship Id="rId11" Type="http://schemas.openxmlformats.org/officeDocument/2006/relationships/hyperlink" Target="https://www.riigiteataja.ee/akt/13037042" TargetMode="External"/><Relationship Id="rId5" Type="http://schemas.openxmlformats.org/officeDocument/2006/relationships/hyperlink" Target="https://www.ergo.ee/files/Veosekindlustuse_tingimused_KT_0485_09_ENG.pdf" TargetMode="External"/><Relationship Id="rId15" Type="http://schemas.openxmlformats.org/officeDocument/2006/relationships/hyperlink" Target="http://watch.exclusive-analysis.com/jccwatchlist.html" TargetMode="External"/><Relationship Id="rId23" Type="http://schemas.openxmlformats.org/officeDocument/2006/relationships/comments" Target="../comments3.xml"/><Relationship Id="rId10" Type="http://schemas.openxmlformats.org/officeDocument/2006/relationships/hyperlink" Target="https://www.riigiteataja.ee/akt/201504" TargetMode="External"/><Relationship Id="rId19" Type="http://schemas.openxmlformats.org/officeDocument/2006/relationships/hyperlink" Target="https://www.ergo.ee/corporate-clients/marine-cargo-insurance" TargetMode="External"/><Relationship Id="rId4" Type="http://schemas.openxmlformats.org/officeDocument/2006/relationships/hyperlink" Target="http://www.lmalloyds.com/Web/market_places/marine/JCC/JCC_Clauses_Project/Cargo_Clauses.aspx" TargetMode="External"/><Relationship Id="rId9" Type="http://schemas.openxmlformats.org/officeDocument/2006/relationships/hyperlink" Target="http://crystal.lloyds.com/Search" TargetMode="External"/><Relationship Id="rId14" Type="http://schemas.openxmlformats.org/officeDocument/2006/relationships/hyperlink" Target="http://www.track-trace.com/container" TargetMode="External"/><Relationship Id="rId2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26"/>
  <sheetViews>
    <sheetView showGridLines="0" zoomScaleNormal="100" workbookViewId="0">
      <selection activeCell="D14" sqref="D14"/>
    </sheetView>
  </sheetViews>
  <sheetFormatPr defaultColWidth="9.109375" defaultRowHeight="10.199999999999999" x14ac:dyDescent="0.25"/>
  <cols>
    <col min="1" max="1" width="1.6640625" style="4" customWidth="1"/>
    <col min="2" max="2" width="6.6640625" style="20" customWidth="1"/>
    <col min="3" max="3" width="11.88671875" style="20" customWidth="1"/>
    <col min="4" max="4" width="27.6640625" style="20" customWidth="1"/>
    <col min="5" max="5" width="15.6640625" style="20" customWidth="1"/>
    <col min="6" max="6" width="10.6640625" style="20" customWidth="1"/>
    <col min="7" max="7" width="19" style="20" customWidth="1"/>
    <col min="8" max="8" width="4.109375" style="4" customWidth="1"/>
    <col min="9" max="9" width="23.109375" style="14" customWidth="1"/>
    <col min="10" max="10" width="19" style="14" customWidth="1"/>
    <col min="11" max="11" width="13.5546875" style="14" customWidth="1"/>
    <col min="12" max="12" width="8.6640625" style="14" customWidth="1"/>
    <col min="13" max="13" width="48.6640625" style="14" bestFit="1" customWidth="1"/>
    <col min="14" max="18" width="9.109375" style="14"/>
    <col min="19" max="47" width="9.109375" style="4"/>
    <col min="48" max="16384" width="9.109375" style="20"/>
  </cols>
  <sheetData>
    <row r="1" spans="1:47" s="4" customFormat="1" x14ac:dyDescent="0.25">
      <c r="I1" s="14"/>
      <c r="J1" s="14"/>
      <c r="K1" s="14"/>
      <c r="L1" s="14"/>
      <c r="M1" s="14"/>
      <c r="N1" s="14"/>
      <c r="O1" s="14"/>
      <c r="P1" s="14"/>
      <c r="Q1" s="14"/>
      <c r="R1" s="14"/>
    </row>
    <row r="2" spans="1:47" s="27" customFormat="1" ht="17.399999999999999" x14ac:dyDescent="0.25">
      <c r="A2" s="49"/>
      <c r="B2" s="229" t="s">
        <v>855</v>
      </c>
      <c r="C2" s="229"/>
      <c r="D2" s="229"/>
      <c r="E2" s="229"/>
      <c r="F2" s="229"/>
      <c r="G2" s="229"/>
      <c r="H2" s="49"/>
      <c r="I2" s="14"/>
      <c r="J2" s="188" t="s">
        <v>967</v>
      </c>
      <c r="K2" s="9"/>
      <c r="L2" s="50"/>
      <c r="M2" s="50"/>
      <c r="N2" s="50"/>
      <c r="O2" s="50"/>
      <c r="P2" s="50"/>
      <c r="Q2" s="50"/>
      <c r="R2" s="50"/>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row>
    <row r="3" spans="1:47" s="27" customFormat="1" ht="17.399999999999999" x14ac:dyDescent="0.25">
      <c r="A3" s="49"/>
      <c r="B3" s="229" t="s">
        <v>856</v>
      </c>
      <c r="C3" s="229"/>
      <c r="D3" s="229"/>
      <c r="E3" s="229"/>
      <c r="F3" s="229"/>
      <c r="G3" s="229"/>
      <c r="H3" s="49"/>
      <c r="I3" s="80"/>
      <c r="J3" s="127" t="s">
        <v>965</v>
      </c>
      <c r="K3" s="9"/>
      <c r="L3" s="50"/>
      <c r="M3" s="50"/>
      <c r="N3" s="50"/>
      <c r="O3" s="50"/>
      <c r="P3" s="50"/>
      <c r="Q3" s="50"/>
      <c r="R3" s="50"/>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row>
    <row r="4" spans="1:47" ht="11.25" customHeight="1" x14ac:dyDescent="0.25">
      <c r="B4" s="230" t="s">
        <v>857</v>
      </c>
      <c r="C4" s="230"/>
      <c r="D4" s="230"/>
      <c r="E4" s="230"/>
      <c r="F4" s="230"/>
      <c r="G4" s="230"/>
      <c r="J4" s="128" t="s">
        <v>966</v>
      </c>
      <c r="K4" s="122" t="s">
        <v>549</v>
      </c>
      <c r="L4" s="9"/>
      <c r="M4" s="9"/>
    </row>
    <row r="5" spans="1:47" ht="15" customHeight="1" x14ac:dyDescent="0.25">
      <c r="B5" s="29" t="s">
        <v>858</v>
      </c>
      <c r="C5" s="218"/>
      <c r="D5" s="218"/>
      <c r="E5" s="218"/>
      <c r="F5" s="37" t="s">
        <v>859</v>
      </c>
      <c r="G5" s="194"/>
      <c r="I5" s="77" t="str">
        <f>IF(D20="","",IF(G5="",I104,""))</f>
        <v/>
      </c>
      <c r="J5" s="127" t="s">
        <v>994</v>
      </c>
      <c r="K5" s="9"/>
      <c r="L5" s="9"/>
      <c r="M5" s="9"/>
    </row>
    <row r="6" spans="1:47" ht="15" customHeight="1" x14ac:dyDescent="0.25">
      <c r="B6" s="29" t="s">
        <v>860</v>
      </c>
      <c r="C6" s="218"/>
      <c r="D6" s="218"/>
      <c r="E6" s="218"/>
      <c r="F6" s="218"/>
      <c r="G6" s="218"/>
      <c r="I6" s="77" t="str">
        <f>IF(D20="","",IF(C6="",I105,""))</f>
        <v/>
      </c>
      <c r="L6" s="9"/>
      <c r="M6" s="9"/>
    </row>
    <row r="7" spans="1:47" ht="15" customHeight="1" thickBot="1" x14ac:dyDescent="0.3">
      <c r="B7" s="86" t="s">
        <v>861</v>
      </c>
      <c r="C7" s="231"/>
      <c r="D7" s="231"/>
      <c r="E7" s="231"/>
      <c r="F7" s="81" t="s">
        <v>862</v>
      </c>
      <c r="G7" s="198"/>
      <c r="L7" s="9"/>
      <c r="M7" s="9"/>
    </row>
    <row r="8" spans="1:47" ht="11.25" customHeight="1" x14ac:dyDescent="0.25">
      <c r="B8" s="230" t="s">
        <v>863</v>
      </c>
      <c r="C8" s="230"/>
      <c r="D8" s="230"/>
      <c r="E8" s="230"/>
      <c r="F8" s="230"/>
      <c r="G8" s="230"/>
      <c r="L8" s="9"/>
      <c r="M8" s="9"/>
    </row>
    <row r="9" spans="1:47" ht="15" customHeight="1" thickBot="1" x14ac:dyDescent="0.3">
      <c r="B9" s="29" t="s">
        <v>858</v>
      </c>
      <c r="C9" s="220"/>
      <c r="D9" s="220"/>
      <c r="E9" s="220"/>
      <c r="F9" s="37" t="s">
        <v>864</v>
      </c>
      <c r="G9" s="193"/>
      <c r="K9" s="82"/>
      <c r="L9" s="52"/>
      <c r="M9" s="52"/>
    </row>
    <row r="10" spans="1:47" ht="11.25" customHeight="1" x14ac:dyDescent="0.25">
      <c r="B10" s="75" t="s">
        <v>865</v>
      </c>
      <c r="C10" s="75"/>
      <c r="D10" s="75" t="s">
        <v>431</v>
      </c>
      <c r="E10" s="75"/>
      <c r="F10" s="75"/>
      <c r="G10" s="75"/>
      <c r="K10" s="52"/>
      <c r="L10" s="9"/>
      <c r="M10" s="9"/>
    </row>
    <row r="11" spans="1:47" ht="11.25" customHeight="1" x14ac:dyDescent="0.25">
      <c r="B11" s="28" t="s">
        <v>860</v>
      </c>
      <c r="C11" s="21"/>
      <c r="D11" s="28" t="s">
        <v>1017</v>
      </c>
      <c r="E11" s="28"/>
      <c r="F11" s="87" t="s">
        <v>859</v>
      </c>
      <c r="G11" s="9">
        <v>10017013</v>
      </c>
      <c r="K11" s="52"/>
      <c r="L11" s="9"/>
      <c r="M11" s="9"/>
    </row>
    <row r="12" spans="1:47" ht="10.8" thickBot="1" x14ac:dyDescent="0.3">
      <c r="B12" s="63" t="s">
        <v>862</v>
      </c>
      <c r="C12" s="121"/>
      <c r="D12" s="64" t="s">
        <v>950</v>
      </c>
      <c r="E12" s="63"/>
      <c r="F12" s="106" t="s">
        <v>861</v>
      </c>
      <c r="G12" s="38" t="s">
        <v>0</v>
      </c>
      <c r="K12" s="9"/>
      <c r="L12" s="4"/>
      <c r="M12" s="4"/>
      <c r="N12" s="4"/>
    </row>
    <row r="13" spans="1:47" x14ac:dyDescent="0.25">
      <c r="B13" s="230" t="s">
        <v>866</v>
      </c>
      <c r="C13" s="230"/>
      <c r="D13" s="230"/>
      <c r="E13" s="230"/>
      <c r="F13" s="230"/>
      <c r="G13" s="230"/>
      <c r="J13" s="9"/>
      <c r="K13" s="28"/>
      <c r="L13" s="9"/>
      <c r="M13" s="9"/>
    </row>
    <row r="14" spans="1:47" s="21" customFormat="1" ht="15" customHeight="1" x14ac:dyDescent="0.25">
      <c r="A14" s="28"/>
      <c r="B14" s="21" t="str">
        <f>IF(D14=I60,J54,I54)</f>
        <v>Kindlustusvõtja on veose</v>
      </c>
      <c r="D14" s="45"/>
      <c r="E14" s="37" t="str">
        <f>IF(D14=I57,I62,IF(D14=I59,I62,IF(D14=I60,I62,"")))</f>
        <v/>
      </c>
      <c r="F14" s="218"/>
      <c r="G14" s="218"/>
      <c r="H14" s="28"/>
      <c r="J14" s="77" t="str">
        <f>IF(D20="","",IF(D14="",I106,""))</f>
        <v/>
      </c>
      <c r="K14" s="28"/>
      <c r="L14" s="9"/>
      <c r="M14" s="9"/>
      <c r="N14" s="9"/>
      <c r="O14" s="9"/>
      <c r="P14" s="9"/>
      <c r="Q14" s="9"/>
      <c r="R14" s="9"/>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row>
    <row r="15" spans="1:47" s="21" customFormat="1" ht="15" customHeight="1" x14ac:dyDescent="0.25">
      <c r="A15" s="28"/>
      <c r="B15" s="21" t="s">
        <v>867</v>
      </c>
      <c r="D15" s="45"/>
      <c r="E15" s="31" t="s">
        <v>868</v>
      </c>
      <c r="F15" s="218"/>
      <c r="G15" s="218"/>
      <c r="H15" s="28"/>
      <c r="I15" s="88" t="str">
        <f>IF(D15=I68,J68,"")</f>
        <v/>
      </c>
      <c r="J15" s="77" t="str">
        <f>IF(D20="","",IF(D15="",I107,""))</f>
        <v/>
      </c>
      <c r="L15" s="9"/>
      <c r="M15" s="9"/>
      <c r="N15" s="9"/>
      <c r="O15" s="9"/>
      <c r="P15" s="9"/>
      <c r="Q15" s="9"/>
      <c r="R15" s="9"/>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row>
    <row r="16" spans="1:47" ht="23.1" customHeight="1" x14ac:dyDescent="0.25">
      <c r="B16" s="21" t="s">
        <v>869</v>
      </c>
      <c r="C16" s="21"/>
      <c r="D16" s="46"/>
      <c r="E16" s="31" t="str">
        <f>IF(D16=0,"",I70)</f>
        <v/>
      </c>
      <c r="F16" s="234"/>
      <c r="G16" s="234"/>
      <c r="J16" s="77" t="str">
        <f>IF(D20="","",IF(D16="",I108,""))</f>
        <v/>
      </c>
    </row>
    <row r="17" spans="1:47" s="21" customFormat="1" ht="15" customHeight="1" x14ac:dyDescent="0.25">
      <c r="A17" s="28"/>
      <c r="B17" s="21" t="s">
        <v>870</v>
      </c>
      <c r="D17" s="218"/>
      <c r="E17" s="218"/>
      <c r="F17" s="218"/>
      <c r="G17" s="218"/>
      <c r="H17" s="28"/>
      <c r="I17" s="9"/>
      <c r="J17" s="89"/>
      <c r="K17" s="9"/>
      <c r="L17" s="9"/>
      <c r="M17" s="9"/>
      <c r="N17" s="9"/>
      <c r="O17" s="9"/>
      <c r="P17" s="9"/>
      <c r="Q17" s="9"/>
      <c r="R17" s="9"/>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1:47" s="21" customFormat="1" ht="15" customHeight="1" x14ac:dyDescent="0.25">
      <c r="A18" s="28"/>
      <c r="B18" s="21" t="s">
        <v>871</v>
      </c>
      <c r="D18" s="202"/>
      <c r="E18" s="202"/>
      <c r="F18" s="37" t="s">
        <v>872</v>
      </c>
      <c r="G18" s="203"/>
      <c r="H18" s="28"/>
      <c r="I18" s="9"/>
      <c r="J18" s="89"/>
      <c r="K18" s="9"/>
      <c r="L18" s="9"/>
      <c r="M18" s="9"/>
      <c r="N18" s="9"/>
      <c r="O18" s="9"/>
      <c r="P18" s="9"/>
      <c r="Q18" s="9"/>
      <c r="R18" s="9"/>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row>
    <row r="19" spans="1:47" s="21" customFormat="1" ht="15" customHeight="1" thickBot="1" x14ac:dyDescent="0.3">
      <c r="A19" s="28"/>
      <c r="B19" s="21" t="s">
        <v>873</v>
      </c>
      <c r="D19" s="235"/>
      <c r="E19" s="235"/>
      <c r="F19" s="37" t="s">
        <v>874</v>
      </c>
      <c r="G19" s="193"/>
      <c r="H19" s="28"/>
      <c r="I19" s="88" t="s">
        <v>562</v>
      </c>
      <c r="J19" s="89"/>
      <c r="K19" s="9"/>
      <c r="L19" s="9"/>
      <c r="M19" s="9"/>
      <c r="N19" s="9"/>
      <c r="O19" s="9"/>
      <c r="P19" s="9"/>
      <c r="Q19" s="9"/>
      <c r="R19" s="9"/>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row>
    <row r="20" spans="1:47" ht="15" customHeight="1" x14ac:dyDescent="0.25">
      <c r="B20" s="236" t="s">
        <v>875</v>
      </c>
      <c r="C20" s="236"/>
      <c r="D20" s="159"/>
      <c r="E20" s="40"/>
      <c r="F20" s="41" t="str">
        <f>IF(D14=I57,"",IF(D15=I66,"",IF(D15=I67,"",I77)))</f>
        <v>Valuuta</v>
      </c>
      <c r="G20" s="196" t="s">
        <v>565</v>
      </c>
      <c r="I20" s="88" t="str">
        <f>IF(G20=J77,"",J78)</f>
        <v/>
      </c>
      <c r="J20" s="28"/>
      <c r="K20" s="28"/>
      <c r="L20" s="28"/>
      <c r="M20" s="28"/>
      <c r="N20" s="28"/>
    </row>
    <row r="21" spans="1:47" ht="15" customHeight="1" x14ac:dyDescent="0.25">
      <c r="B21" s="237" t="s">
        <v>876</v>
      </c>
      <c r="C21" s="237"/>
      <c r="D21" s="90"/>
      <c r="E21" s="29" t="str">
        <f>IF(D21=I73,J73,IF(D21=I75,J73,""))</f>
        <v/>
      </c>
      <c r="F21" s="87" t="str">
        <f>IF(G20=J77,"",I78)</f>
        <v/>
      </c>
      <c r="G21" s="204">
        <v>1</v>
      </c>
      <c r="I21" s="91">
        <f>IF(D21=I75,110%,IF(D21=I76,110%,100%))</f>
        <v>1</v>
      </c>
      <c r="J21" s="4"/>
    </row>
    <row r="22" spans="1:47" s="152" customFormat="1" ht="15" customHeight="1" x14ac:dyDescent="0.25">
      <c r="A22" s="138"/>
      <c r="B22" s="237" t="str">
        <f>IF(D21=I74,J76,IF(D21=I76,J76,""))</f>
        <v/>
      </c>
      <c r="C22" s="237"/>
      <c r="D22" s="168"/>
      <c r="E22" s="169" t="str">
        <f>IF(D22=0,IF(D21=I74,I79,IF(D21=I76,I79,"")),"")</f>
        <v/>
      </c>
      <c r="F22" s="170"/>
      <c r="G22" s="170"/>
      <c r="H22" s="138"/>
      <c r="I22" s="133"/>
      <c r="J22" s="133"/>
      <c r="K22" s="124"/>
      <c r="L22" s="124"/>
      <c r="M22" s="124"/>
      <c r="N22" s="124"/>
      <c r="O22" s="124"/>
      <c r="P22" s="124"/>
      <c r="Q22" s="124"/>
      <c r="R22" s="124"/>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row>
    <row r="23" spans="1:47" ht="15" customHeight="1" x14ac:dyDescent="0.25">
      <c r="A23" s="20"/>
      <c r="B23" s="237" t="s">
        <v>877</v>
      </c>
      <c r="C23" s="237"/>
      <c r="D23" s="225"/>
      <c r="E23" s="225"/>
      <c r="F23" s="225"/>
      <c r="G23" s="225"/>
      <c r="I23" s="88" t="s">
        <v>878</v>
      </c>
      <c r="J23" s="52"/>
      <c r="K23" s="5"/>
      <c r="L23" s="5"/>
      <c r="M23" s="5"/>
      <c r="N23" s="5"/>
      <c r="O23" s="5"/>
      <c r="P23" s="5"/>
      <c r="Q23" s="5"/>
      <c r="R23" s="5"/>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row>
    <row r="24" spans="1:47" ht="15" customHeight="1" thickBot="1" x14ac:dyDescent="0.3">
      <c r="B24" s="197" t="s">
        <v>879</v>
      </c>
      <c r="C24" s="38"/>
      <c r="D24" s="158" t="str">
        <f>IF(D20=0,"",IF(D21=0,D20,VLOOKUP(D21,$I$73:$K$76,3,FALSE)))</f>
        <v/>
      </c>
      <c r="E24" s="38" t="s">
        <v>880</v>
      </c>
      <c r="F24" s="38"/>
      <c r="G24" s="205" t="str">
        <f>IF(D20="","","("&amp;I21*100&amp;"% veose hinnast"&amp;IF(D22="",")",VLOOKUP(D21,I73:L76,4,FALSE)))</f>
        <v/>
      </c>
      <c r="I24" s="107"/>
      <c r="J24" s="171"/>
    </row>
    <row r="25" spans="1:47" ht="15" customHeight="1" x14ac:dyDescent="0.25">
      <c r="B25" s="40" t="s">
        <v>881</v>
      </c>
      <c r="C25" s="201"/>
      <c r="D25" s="226"/>
      <c r="E25" s="226"/>
      <c r="F25" s="226"/>
      <c r="G25" s="226"/>
      <c r="I25" s="88" t="s">
        <v>882</v>
      </c>
      <c r="J25" s="20"/>
      <c r="K25" s="92"/>
      <c r="L25" s="28"/>
      <c r="M25" s="28"/>
      <c r="N25" s="9"/>
      <c r="O25" s="9"/>
      <c r="P25" s="9"/>
      <c r="Q25" s="9"/>
      <c r="R25" s="9"/>
    </row>
    <row r="26" spans="1:47" ht="15" customHeight="1" x14ac:dyDescent="0.25">
      <c r="B26" s="9" t="s">
        <v>883</v>
      </c>
      <c r="C26" s="192"/>
      <c r="D26" s="218"/>
      <c r="E26" s="218"/>
      <c r="F26" s="218"/>
      <c r="G26" s="218"/>
      <c r="I26" s="88" t="s">
        <v>990</v>
      </c>
      <c r="J26" s="51"/>
      <c r="K26" s="92"/>
      <c r="L26" s="28"/>
      <c r="M26" s="28"/>
      <c r="N26" s="9"/>
      <c r="O26" s="9"/>
      <c r="P26" s="9"/>
      <c r="Q26" s="9"/>
      <c r="R26" s="9"/>
    </row>
    <row r="27" spans="1:47" ht="15" customHeight="1" thickBot="1" x14ac:dyDescent="0.3">
      <c r="B27" s="227" t="str">
        <f>IF(D14=I57,"",IF(D15=I66,"",I81))</f>
        <v>Incoterms tarneklausel</v>
      </c>
      <c r="C27" s="227"/>
      <c r="D27" s="198"/>
      <c r="E27" s="39" t="str">
        <f>IF(D27=0,"",I62)</f>
        <v/>
      </c>
      <c r="F27" s="228"/>
      <c r="G27" s="228"/>
      <c r="I27" s="88" t="str">
        <f>IF(B27=I81,J81,"")</f>
        <v>Incoterms klauslid</v>
      </c>
      <c r="J27" s="93" t="str">
        <f>IF(D14=I55,VLOOKUP(D27,I83:J93,2,FALSE),IF(D14=I56,VLOOKUP(D27,I83:K93,3,FALSE),""))</f>
        <v/>
      </c>
      <c r="K27" s="9"/>
      <c r="L27" s="9"/>
      <c r="M27" s="9"/>
      <c r="N27" s="9"/>
      <c r="P27" s="9"/>
      <c r="Q27" s="9"/>
      <c r="R27" s="9"/>
    </row>
    <row r="28" spans="1:47" ht="15" customHeight="1" x14ac:dyDescent="0.25">
      <c r="B28" s="217" t="s">
        <v>884</v>
      </c>
      <c r="C28" s="217"/>
      <c r="D28" s="45"/>
      <c r="E28" s="37" t="s">
        <v>885</v>
      </c>
      <c r="F28" s="218"/>
      <c r="G28" s="218"/>
      <c r="I28" s="88" t="str">
        <f>IF(D28=I95,L95,IF(D28=I96,L95,""))</f>
        <v/>
      </c>
      <c r="L28" s="9"/>
      <c r="M28" s="9"/>
      <c r="N28" s="9"/>
      <c r="P28" s="9"/>
      <c r="Q28" s="9"/>
      <c r="R28" s="9"/>
    </row>
    <row r="29" spans="1:47" ht="15" customHeight="1" thickBot="1" x14ac:dyDescent="0.3">
      <c r="B29" s="195" t="str">
        <f>IF(D28=I96,J96,IF(D28=I97,J97,IF(D28=I100,I62,"")))</f>
        <v/>
      </c>
      <c r="C29" s="199"/>
      <c r="D29" s="193"/>
      <c r="E29" s="31" t="s">
        <v>886</v>
      </c>
      <c r="F29" s="235"/>
      <c r="G29" s="235"/>
      <c r="I29" s="88" t="str">
        <f>IF(D28=I95,J95,"")</f>
        <v/>
      </c>
      <c r="K29" s="9"/>
      <c r="L29" s="9"/>
      <c r="M29" s="9"/>
      <c r="N29" s="9"/>
      <c r="O29" s="9"/>
      <c r="P29" s="9"/>
      <c r="Q29" s="9"/>
      <c r="R29" s="9"/>
    </row>
    <row r="30" spans="1:47" ht="15" customHeight="1" thickBot="1" x14ac:dyDescent="0.3">
      <c r="B30" s="223" t="s">
        <v>887</v>
      </c>
      <c r="C30" s="223"/>
      <c r="D30" s="221"/>
      <c r="E30" s="221"/>
      <c r="F30" s="221"/>
      <c r="G30" s="221"/>
      <c r="I30" s="88" t="s">
        <v>977</v>
      </c>
      <c r="J30" s="57"/>
      <c r="K30" s="92"/>
      <c r="L30" s="28"/>
      <c r="M30" s="28"/>
      <c r="N30" s="9"/>
      <c r="O30" s="9"/>
      <c r="P30" s="9"/>
      <c r="Q30" s="9"/>
      <c r="R30" s="9"/>
    </row>
    <row r="31" spans="1:47" ht="15" customHeight="1" thickBot="1" x14ac:dyDescent="0.3">
      <c r="B31" s="195" t="s">
        <v>889</v>
      </c>
      <c r="C31" s="199"/>
      <c r="D31" s="161"/>
      <c r="E31" s="31" t="s">
        <v>890</v>
      </c>
      <c r="F31" s="220"/>
      <c r="G31" s="220"/>
      <c r="I31" s="88" t="str">
        <f>IF(D28=I96,K96,"")</f>
        <v/>
      </c>
      <c r="J31" s="9"/>
      <c r="K31" s="9"/>
      <c r="L31" s="9"/>
      <c r="M31" s="9"/>
      <c r="N31" s="9"/>
      <c r="O31" s="9"/>
      <c r="P31" s="9"/>
      <c r="Q31" s="9"/>
      <c r="R31" s="9"/>
    </row>
    <row r="32" spans="1:47" ht="27.9" customHeight="1" thickBot="1" x14ac:dyDescent="0.3">
      <c r="B32" s="224" t="s">
        <v>891</v>
      </c>
      <c r="C32" s="224"/>
      <c r="D32" s="221"/>
      <c r="E32" s="221"/>
      <c r="F32" s="221"/>
      <c r="G32" s="221"/>
      <c r="I32" s="215" t="str">
        <f>IF(D28=I97,J97,"")</f>
        <v/>
      </c>
      <c r="J32" s="9"/>
      <c r="K32" s="9"/>
      <c r="L32" s="9"/>
      <c r="M32" s="9"/>
      <c r="N32" s="9"/>
      <c r="O32" s="9"/>
      <c r="P32" s="9"/>
      <c r="Q32" s="9"/>
      <c r="R32" s="9"/>
    </row>
    <row r="33" spans="1:47" ht="15" customHeight="1" thickBot="1" x14ac:dyDescent="0.3">
      <c r="B33" s="195" t="s">
        <v>892</v>
      </c>
      <c r="C33" s="199"/>
      <c r="D33" s="220"/>
      <c r="E33" s="220"/>
      <c r="F33" s="220"/>
      <c r="G33" s="220"/>
      <c r="I33" s="88" t="str">
        <f>IF(D28=I97,K97,"")</f>
        <v/>
      </c>
      <c r="J33" s="9"/>
      <c r="K33" s="9"/>
      <c r="L33" s="9"/>
      <c r="M33" s="9"/>
      <c r="N33" s="9"/>
      <c r="O33" s="9"/>
      <c r="P33" s="9"/>
      <c r="Q33" s="9"/>
      <c r="R33" s="9"/>
    </row>
    <row r="34" spans="1:47" ht="15" customHeight="1" thickBot="1" x14ac:dyDescent="0.3">
      <c r="B34" s="200" t="s">
        <v>893</v>
      </c>
      <c r="C34" s="43"/>
      <c r="D34" s="221"/>
      <c r="E34" s="221"/>
      <c r="F34" s="221"/>
      <c r="G34" s="221"/>
      <c r="I34" s="32"/>
      <c r="J34" s="9"/>
      <c r="K34" s="9"/>
      <c r="L34" s="9"/>
      <c r="M34" s="9"/>
      <c r="N34" s="9"/>
      <c r="O34" s="9"/>
      <c r="P34" s="9"/>
      <c r="Q34" s="9"/>
      <c r="R34" s="9"/>
    </row>
    <row r="35" spans="1:47" s="14" customFormat="1" x14ac:dyDescent="0.25">
      <c r="B35" s="222" t="s">
        <v>894</v>
      </c>
      <c r="C35" s="222"/>
      <c r="D35" s="222"/>
      <c r="E35" s="222"/>
      <c r="F35" s="222"/>
      <c r="G35" s="222"/>
      <c r="I35" s="186" t="str">
        <f>IF(D31=0,"",IF(D32="",I109,""))</f>
        <v/>
      </c>
    </row>
    <row r="36" spans="1:47" s="61" customFormat="1" ht="9.6" x14ac:dyDescent="0.25">
      <c r="B36" s="219" t="s">
        <v>996</v>
      </c>
      <c r="C36" s="219"/>
      <c r="D36" s="219"/>
      <c r="E36" s="219"/>
      <c r="F36" s="219"/>
      <c r="G36" s="219"/>
      <c r="H36" s="58"/>
      <c r="J36" s="59"/>
      <c r="K36" s="60"/>
      <c r="L36" s="60"/>
      <c r="M36" s="60"/>
      <c r="N36" s="60"/>
      <c r="O36" s="60"/>
      <c r="P36" s="60"/>
      <c r="Q36" s="60"/>
      <c r="R36" s="60"/>
    </row>
    <row r="37" spans="1:47" s="59" customFormat="1" ht="30" customHeight="1" x14ac:dyDescent="0.25">
      <c r="B37" s="219" t="s">
        <v>1009</v>
      </c>
      <c r="C37" s="219"/>
      <c r="D37" s="219"/>
      <c r="E37" s="219"/>
      <c r="F37" s="219"/>
      <c r="G37" s="219"/>
    </row>
    <row r="38" spans="1:47" s="61" customFormat="1" ht="9.6" x14ac:dyDescent="0.25">
      <c r="B38" s="219" t="s">
        <v>895</v>
      </c>
      <c r="C38" s="219"/>
      <c r="D38" s="219"/>
      <c r="E38" s="219"/>
      <c r="F38" s="219"/>
      <c r="G38" s="219"/>
      <c r="H38" s="58"/>
      <c r="I38" s="187"/>
      <c r="J38" s="59"/>
      <c r="K38" s="60"/>
      <c r="L38" s="60"/>
      <c r="M38" s="60"/>
      <c r="N38" s="60"/>
      <c r="O38" s="60"/>
      <c r="P38" s="60"/>
      <c r="Q38" s="60"/>
      <c r="R38" s="60"/>
    </row>
    <row r="39" spans="1:47" s="59" customFormat="1" x14ac:dyDescent="0.25">
      <c r="B39" s="219" t="s">
        <v>896</v>
      </c>
      <c r="C39" s="219"/>
      <c r="D39" s="219"/>
      <c r="E39" s="219"/>
      <c r="F39" s="219"/>
      <c r="G39" s="219"/>
      <c r="I39" s="186" t="str">
        <f>IF(D31=0,"",I110)</f>
        <v/>
      </c>
    </row>
    <row r="40" spans="1:47" s="61" customFormat="1" thickBot="1" x14ac:dyDescent="0.3">
      <c r="A40" s="58"/>
      <c r="B40" s="207" t="s">
        <v>897</v>
      </c>
      <c r="C40" s="55"/>
      <c r="D40" s="55" t="s">
        <v>997</v>
      </c>
      <c r="E40" s="95"/>
      <c r="F40" s="55" t="s">
        <v>998</v>
      </c>
      <c r="G40" s="55"/>
      <c r="H40" s="58"/>
      <c r="J40" s="59"/>
      <c r="K40" s="59"/>
      <c r="L40" s="59"/>
      <c r="M40" s="59"/>
      <c r="N40" s="59"/>
      <c r="O40" s="59"/>
      <c r="P40" s="59"/>
      <c r="Q40" s="59"/>
      <c r="R40" s="59"/>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row>
    <row r="41" spans="1:47" x14ac:dyDescent="0.25">
      <c r="B41" s="44" t="s">
        <v>857</v>
      </c>
      <c r="C41" s="44"/>
      <c r="D41" s="44"/>
      <c r="E41" s="44"/>
      <c r="F41" s="21"/>
      <c r="G41" s="184"/>
      <c r="I41" s="186" t="str">
        <f>IF(C42=0,"",I111)</f>
        <v/>
      </c>
    </row>
    <row r="42" spans="1:47" ht="15" customHeight="1" x14ac:dyDescent="0.25">
      <c r="B42" s="28" t="s">
        <v>858</v>
      </c>
      <c r="C42" s="232"/>
      <c r="D42" s="232"/>
      <c r="E42" s="21"/>
      <c r="F42" s="21"/>
      <c r="G42" s="209" t="s">
        <v>899</v>
      </c>
    </row>
    <row r="43" spans="1:47" s="4" customFormat="1" x14ac:dyDescent="0.25">
      <c r="B43" s="9" t="s">
        <v>898</v>
      </c>
      <c r="C43" s="233">
        <f ca="1">TODAY()</f>
        <v>44865</v>
      </c>
      <c r="D43" s="233"/>
      <c r="E43" s="213"/>
      <c r="F43" s="28"/>
      <c r="G43" s="214" t="s">
        <v>900</v>
      </c>
      <c r="I43" s="88" t="s">
        <v>999</v>
      </c>
      <c r="J43" s="14"/>
      <c r="K43" s="14"/>
      <c r="L43" s="14"/>
      <c r="M43" s="14"/>
      <c r="N43" s="14"/>
      <c r="O43" s="14"/>
      <c r="P43" s="14"/>
      <c r="Q43" s="14"/>
      <c r="R43" s="14"/>
    </row>
    <row r="44" spans="1:47" s="4" customFormat="1" x14ac:dyDescent="0.25">
      <c r="B44" s="28"/>
      <c r="C44" s="28"/>
      <c r="D44" s="28"/>
      <c r="E44" s="28"/>
      <c r="F44" s="28"/>
      <c r="G44" s="28"/>
      <c r="I44" s="14"/>
      <c r="J44" s="14"/>
      <c r="K44" s="14"/>
      <c r="L44" s="14"/>
      <c r="M44" s="14"/>
      <c r="N44" s="14"/>
      <c r="O44" s="14"/>
      <c r="P44" s="14"/>
      <c r="Q44" s="14"/>
      <c r="R44" s="14"/>
    </row>
    <row r="45" spans="1:47" s="4" customFormat="1" x14ac:dyDescent="0.25">
      <c r="B45" s="28"/>
      <c r="C45" s="28"/>
      <c r="D45" s="28"/>
      <c r="E45" s="28"/>
      <c r="F45" s="28"/>
      <c r="G45" s="28"/>
      <c r="I45" s="14"/>
      <c r="J45" s="14"/>
      <c r="K45" s="14"/>
      <c r="L45" s="14"/>
      <c r="M45" s="14"/>
      <c r="N45" s="14"/>
      <c r="O45" s="14"/>
      <c r="P45" s="14"/>
      <c r="Q45" s="14"/>
      <c r="R45" s="14"/>
    </row>
    <row r="46" spans="1:47" s="4" customFormat="1" x14ac:dyDescent="0.25">
      <c r="B46" s="28"/>
      <c r="C46" s="28"/>
      <c r="D46" s="28"/>
      <c r="E46" s="28"/>
      <c r="F46" s="28"/>
      <c r="G46" s="28"/>
      <c r="I46" s="14"/>
      <c r="J46" s="14"/>
      <c r="K46" s="14"/>
      <c r="L46" s="14"/>
      <c r="M46" s="14"/>
      <c r="N46" s="14"/>
      <c r="O46" s="14"/>
      <c r="P46" s="14"/>
      <c r="Q46" s="14"/>
      <c r="R46" s="14"/>
    </row>
    <row r="47" spans="1:47" s="4" customFormat="1" x14ac:dyDescent="0.25">
      <c r="B47" s="28"/>
      <c r="C47" s="52"/>
      <c r="D47" s="28"/>
      <c r="E47" s="28"/>
      <c r="F47" s="28"/>
      <c r="G47" s="28"/>
      <c r="I47" s="14"/>
      <c r="J47" s="14"/>
      <c r="K47" s="14"/>
      <c r="L47" s="14"/>
      <c r="M47" s="14"/>
      <c r="N47" s="14"/>
      <c r="O47" s="14"/>
      <c r="P47" s="14"/>
      <c r="Q47" s="14"/>
      <c r="R47" s="14"/>
    </row>
    <row r="48" spans="1:47" s="4" customFormat="1" x14ac:dyDescent="0.25">
      <c r="B48" s="28"/>
      <c r="C48" s="28"/>
      <c r="D48" s="28"/>
      <c r="E48" s="28"/>
      <c r="F48" s="28"/>
      <c r="G48" s="28"/>
      <c r="I48" s="14"/>
      <c r="J48" s="14"/>
      <c r="K48" s="14"/>
      <c r="L48" s="14"/>
      <c r="M48" s="14"/>
      <c r="N48" s="14"/>
      <c r="O48" s="14"/>
      <c r="P48" s="14"/>
      <c r="Q48" s="14"/>
      <c r="R48" s="14"/>
    </row>
    <row r="49" spans="2:18" s="4" customFormat="1" x14ac:dyDescent="0.25">
      <c r="B49" s="28"/>
      <c r="C49" s="28"/>
      <c r="D49" s="28"/>
      <c r="E49" s="28"/>
      <c r="F49" s="28"/>
      <c r="G49" s="28"/>
      <c r="I49" s="14"/>
      <c r="J49" s="14"/>
      <c r="K49" s="14"/>
      <c r="L49" s="14"/>
      <c r="M49" s="14"/>
      <c r="N49" s="14"/>
      <c r="O49" s="14"/>
      <c r="P49" s="14"/>
      <c r="Q49" s="14"/>
      <c r="R49" s="14"/>
    </row>
    <row r="50" spans="2:18" s="4" customFormat="1" x14ac:dyDescent="0.25">
      <c r="B50" s="28"/>
      <c r="C50" s="28"/>
      <c r="D50" s="28"/>
      <c r="E50" s="28"/>
      <c r="F50" s="28"/>
      <c r="G50" s="28"/>
      <c r="I50" s="14"/>
      <c r="J50" s="14"/>
      <c r="K50" s="14"/>
      <c r="L50" s="14"/>
      <c r="M50" s="14"/>
      <c r="N50" s="14"/>
      <c r="O50" s="14"/>
      <c r="P50" s="14"/>
      <c r="Q50" s="14"/>
      <c r="R50" s="14"/>
    </row>
    <row r="51" spans="2:18" s="4" customFormat="1" x14ac:dyDescent="0.25">
      <c r="B51" s="28"/>
      <c r="E51" s="28"/>
      <c r="F51" s="28"/>
      <c r="G51" s="28"/>
      <c r="I51" s="14"/>
      <c r="J51" s="14"/>
      <c r="K51" s="14"/>
      <c r="L51" s="14"/>
      <c r="M51" s="14"/>
      <c r="N51" s="14"/>
      <c r="O51" s="14"/>
      <c r="P51" s="14"/>
      <c r="Q51" s="14"/>
      <c r="R51" s="14"/>
    </row>
    <row r="52" spans="2:18" s="4" customFormat="1" x14ac:dyDescent="0.25">
      <c r="B52" s="28"/>
      <c r="C52" s="28"/>
      <c r="D52" s="28"/>
      <c r="E52" s="28"/>
      <c r="F52" s="28"/>
      <c r="G52" s="28"/>
      <c r="I52" s="14"/>
      <c r="J52" s="14"/>
      <c r="K52" s="14"/>
      <c r="L52" s="14"/>
      <c r="M52" s="14"/>
      <c r="N52" s="14"/>
      <c r="O52" s="14"/>
      <c r="P52" s="14"/>
      <c r="Q52" s="14"/>
      <c r="R52" s="14"/>
    </row>
    <row r="53" spans="2:18" s="4" customFormat="1" x14ac:dyDescent="0.25">
      <c r="B53" s="28"/>
      <c r="C53" s="28"/>
      <c r="D53" s="28"/>
      <c r="E53" s="28"/>
      <c r="F53" s="28"/>
      <c r="G53" s="28"/>
      <c r="I53" s="14"/>
      <c r="J53" s="14"/>
      <c r="K53" s="14"/>
      <c r="L53" s="14"/>
      <c r="M53" s="14"/>
      <c r="N53" s="14"/>
      <c r="O53" s="14"/>
      <c r="P53" s="14"/>
      <c r="Q53" s="14"/>
      <c r="R53" s="14"/>
    </row>
    <row r="54" spans="2:18" s="4" customFormat="1" hidden="1" x14ac:dyDescent="0.25">
      <c r="B54" s="96"/>
      <c r="C54" s="96"/>
      <c r="D54" s="96"/>
      <c r="E54" s="96"/>
      <c r="F54" s="96"/>
      <c r="G54" s="96"/>
      <c r="H54" s="108"/>
      <c r="I54" s="109" t="s">
        <v>901</v>
      </c>
      <c r="J54" s="109" t="s">
        <v>902</v>
      </c>
      <c r="K54" s="109"/>
      <c r="L54" s="109"/>
      <c r="M54" s="109"/>
      <c r="N54" s="14"/>
      <c r="O54" s="14"/>
      <c r="P54" s="14"/>
      <c r="Q54" s="14"/>
      <c r="R54" s="14"/>
    </row>
    <row r="55" spans="2:18" s="4" customFormat="1" hidden="1" x14ac:dyDescent="0.25">
      <c r="H55" s="110"/>
      <c r="I55" s="109" t="s">
        <v>903</v>
      </c>
      <c r="J55" s="109"/>
      <c r="K55" s="111"/>
      <c r="L55" s="109"/>
      <c r="M55" s="109"/>
      <c r="N55" s="14"/>
      <c r="O55" s="14"/>
      <c r="P55" s="14"/>
      <c r="Q55" s="14"/>
      <c r="R55" s="14"/>
    </row>
    <row r="56" spans="2:18" s="4" customFormat="1" hidden="1" x14ac:dyDescent="0.25">
      <c r="H56" s="110"/>
      <c r="I56" s="109" t="s">
        <v>904</v>
      </c>
      <c r="J56" s="109"/>
      <c r="K56" s="109"/>
      <c r="L56" s="109"/>
      <c r="M56" s="109"/>
      <c r="N56" s="14"/>
      <c r="O56" s="14"/>
      <c r="P56" s="14"/>
      <c r="Q56" s="14"/>
      <c r="R56" s="14"/>
    </row>
    <row r="57" spans="2:18" s="4" customFormat="1" hidden="1" x14ac:dyDescent="0.25">
      <c r="H57" s="110"/>
      <c r="I57" s="109" t="s">
        <v>905</v>
      </c>
      <c r="J57" s="109"/>
      <c r="K57" s="109"/>
      <c r="L57" s="109"/>
      <c r="M57" s="109"/>
      <c r="N57" s="14"/>
      <c r="O57" s="14"/>
      <c r="P57" s="14"/>
      <c r="Q57" s="14"/>
      <c r="R57" s="14"/>
    </row>
    <row r="58" spans="2:18" s="4" customFormat="1" hidden="1" x14ac:dyDescent="0.25">
      <c r="H58" s="110"/>
      <c r="I58" s="109" t="s">
        <v>906</v>
      </c>
      <c r="J58" s="109"/>
      <c r="K58" s="109"/>
      <c r="L58" s="109"/>
      <c r="M58" s="109"/>
      <c r="N58" s="14"/>
      <c r="O58" s="14"/>
      <c r="P58" s="14"/>
      <c r="Q58" s="14"/>
      <c r="R58" s="14"/>
    </row>
    <row r="59" spans="2:18" s="4" customFormat="1" hidden="1" x14ac:dyDescent="0.25">
      <c r="H59" s="110"/>
      <c r="I59" s="109" t="s">
        <v>907</v>
      </c>
      <c r="J59" s="109"/>
      <c r="K59" s="109"/>
      <c r="L59" s="109"/>
      <c r="M59" s="109"/>
      <c r="N59" s="14"/>
      <c r="O59" s="14"/>
      <c r="P59" s="14"/>
      <c r="Q59" s="14"/>
      <c r="R59" s="14"/>
    </row>
    <row r="60" spans="2:18" s="4" customFormat="1" hidden="1" x14ac:dyDescent="0.25">
      <c r="H60" s="110"/>
      <c r="I60" s="109" t="s">
        <v>908</v>
      </c>
      <c r="J60" s="109"/>
      <c r="K60" s="109"/>
      <c r="L60" s="109"/>
      <c r="M60" s="109"/>
      <c r="N60" s="14"/>
      <c r="O60" s="14"/>
      <c r="P60" s="14"/>
      <c r="Q60" s="14"/>
      <c r="R60" s="14"/>
    </row>
    <row r="61" spans="2:18" s="4" customFormat="1" hidden="1" x14ac:dyDescent="0.25">
      <c r="H61" s="110"/>
      <c r="I61" s="109"/>
      <c r="J61" s="109"/>
      <c r="K61" s="109"/>
      <c r="L61" s="109"/>
      <c r="M61" s="109"/>
      <c r="N61" s="14"/>
      <c r="O61" s="14"/>
      <c r="P61" s="14"/>
      <c r="Q61" s="14"/>
      <c r="R61" s="14"/>
    </row>
    <row r="62" spans="2:18" s="4" customFormat="1" hidden="1" x14ac:dyDescent="0.25">
      <c r="H62" s="110"/>
      <c r="I62" s="109" t="s">
        <v>909</v>
      </c>
      <c r="J62" s="109"/>
      <c r="K62" s="109"/>
      <c r="L62" s="109"/>
      <c r="M62" s="109"/>
      <c r="N62" s="14"/>
      <c r="O62" s="14"/>
      <c r="P62" s="14"/>
      <c r="Q62" s="14"/>
      <c r="R62" s="14"/>
    </row>
    <row r="63" spans="2:18" s="4" customFormat="1" hidden="1" x14ac:dyDescent="0.25">
      <c r="H63" s="108"/>
      <c r="I63" s="109"/>
      <c r="J63" s="109"/>
      <c r="K63" s="109"/>
      <c r="L63" s="109"/>
      <c r="M63" s="109"/>
      <c r="N63" s="14"/>
      <c r="O63" s="14"/>
      <c r="P63" s="14"/>
      <c r="Q63" s="14"/>
      <c r="R63" s="14"/>
    </row>
    <row r="64" spans="2:18" s="4" customFormat="1" hidden="1" x14ac:dyDescent="0.25">
      <c r="H64" s="110"/>
      <c r="I64" s="109" t="s">
        <v>910</v>
      </c>
      <c r="J64" s="109"/>
      <c r="K64" s="109"/>
      <c r="L64" s="109"/>
      <c r="M64" s="109"/>
      <c r="N64" s="14"/>
      <c r="O64" s="14"/>
      <c r="P64" s="14"/>
      <c r="Q64" s="14"/>
      <c r="R64" s="14"/>
    </row>
    <row r="65" spans="8:18" s="4" customFormat="1" hidden="1" x14ac:dyDescent="0.25">
      <c r="H65" s="110"/>
      <c r="I65" s="109" t="s">
        <v>911</v>
      </c>
      <c r="J65" s="109"/>
      <c r="K65" s="109"/>
      <c r="L65" s="109"/>
      <c r="M65" s="109"/>
      <c r="N65" s="14"/>
      <c r="O65" s="14"/>
      <c r="P65" s="14"/>
      <c r="Q65" s="14"/>
      <c r="R65" s="14"/>
    </row>
    <row r="66" spans="8:18" s="4" customFormat="1" hidden="1" x14ac:dyDescent="0.25">
      <c r="H66" s="108"/>
      <c r="I66" s="109" t="s">
        <v>912</v>
      </c>
      <c r="J66" s="109"/>
      <c r="K66" s="109"/>
      <c r="L66" s="109"/>
      <c r="M66" s="109"/>
      <c r="N66" s="14"/>
      <c r="O66" s="14"/>
      <c r="P66" s="14"/>
      <c r="Q66" s="14"/>
      <c r="R66" s="14"/>
    </row>
    <row r="67" spans="8:18" s="4" customFormat="1" hidden="1" x14ac:dyDescent="0.25">
      <c r="H67" s="108"/>
      <c r="I67" s="109" t="s">
        <v>913</v>
      </c>
      <c r="J67" s="109"/>
      <c r="K67" s="109"/>
      <c r="L67" s="109"/>
      <c r="M67" s="109"/>
      <c r="N67" s="14"/>
      <c r="O67" s="14"/>
      <c r="P67" s="14"/>
      <c r="Q67" s="14"/>
      <c r="R67" s="14"/>
    </row>
    <row r="68" spans="8:18" s="4" customFormat="1" hidden="1" x14ac:dyDescent="0.25">
      <c r="H68" s="108"/>
      <c r="I68" s="109" t="s">
        <v>914</v>
      </c>
      <c r="J68" s="109" t="s">
        <v>975</v>
      </c>
      <c r="K68" s="112" t="s">
        <v>401</v>
      </c>
      <c r="L68" s="109"/>
      <c r="M68" s="109"/>
      <c r="N68" s="14"/>
      <c r="O68" s="14"/>
      <c r="P68" s="14"/>
      <c r="Q68" s="14"/>
      <c r="R68" s="14"/>
    </row>
    <row r="69" spans="8:18" s="4" customFormat="1" hidden="1" x14ac:dyDescent="0.25">
      <c r="H69" s="108"/>
      <c r="I69" s="109" t="s">
        <v>915</v>
      </c>
      <c r="J69" s="109"/>
      <c r="K69" s="109"/>
      <c r="L69" s="109"/>
      <c r="M69" s="109"/>
      <c r="N69" s="14"/>
      <c r="O69" s="14"/>
      <c r="P69" s="14"/>
      <c r="Q69" s="14"/>
      <c r="R69" s="14"/>
    </row>
    <row r="70" spans="8:18" s="4" customFormat="1" hidden="1" x14ac:dyDescent="0.25">
      <c r="H70" s="108"/>
      <c r="I70" s="109" t="s">
        <v>916</v>
      </c>
      <c r="J70" s="109"/>
      <c r="K70" s="109"/>
      <c r="L70" s="109"/>
      <c r="M70" s="109"/>
      <c r="N70" s="14"/>
      <c r="O70" s="14"/>
      <c r="P70" s="14"/>
      <c r="Q70" s="14"/>
      <c r="R70" s="14"/>
    </row>
    <row r="71" spans="8:18" s="4" customFormat="1" hidden="1" x14ac:dyDescent="0.25">
      <c r="H71" s="108"/>
      <c r="I71" s="109"/>
      <c r="J71" s="109"/>
      <c r="K71" s="109"/>
      <c r="L71" s="109"/>
      <c r="M71" s="109"/>
      <c r="N71" s="14"/>
      <c r="O71" s="14"/>
      <c r="P71" s="14"/>
      <c r="Q71" s="14"/>
      <c r="R71" s="14"/>
    </row>
    <row r="72" spans="8:18" s="4" customFormat="1" hidden="1" x14ac:dyDescent="0.25">
      <c r="H72" s="108"/>
      <c r="I72" s="109">
        <v>200</v>
      </c>
      <c r="J72" s="109"/>
      <c r="K72" s="109"/>
      <c r="L72" s="109"/>
      <c r="M72" s="109"/>
      <c r="N72" s="14"/>
      <c r="O72" s="14"/>
      <c r="P72" s="14"/>
      <c r="Q72" s="14"/>
      <c r="R72" s="14"/>
    </row>
    <row r="73" spans="8:18" s="4" customFormat="1" hidden="1" x14ac:dyDescent="0.25">
      <c r="H73" s="108"/>
      <c r="I73" s="109" t="s">
        <v>917</v>
      </c>
      <c r="J73" s="109" t="s">
        <v>918</v>
      </c>
      <c r="K73" s="113">
        <f>IF(G21=0,D20,D20/G21)</f>
        <v>0</v>
      </c>
      <c r="L73" s="109" t="s">
        <v>984</v>
      </c>
      <c r="M73" s="109"/>
      <c r="N73" s="14"/>
      <c r="O73" s="14"/>
      <c r="P73" s="14"/>
      <c r="Q73" s="14"/>
      <c r="R73" s="14"/>
    </row>
    <row r="74" spans="8:18" s="4" customFormat="1" hidden="1" x14ac:dyDescent="0.25">
      <c r="H74" s="108"/>
      <c r="I74" s="109" t="s">
        <v>919</v>
      </c>
      <c r="J74" s="108"/>
      <c r="K74" s="113">
        <f>IF(G21=0,D20+D22,D20/G21+D22)</f>
        <v>0</v>
      </c>
      <c r="L74" s="167" t="s">
        <v>985</v>
      </c>
      <c r="M74" s="109"/>
      <c r="N74" s="14"/>
      <c r="O74" s="14"/>
      <c r="P74" s="14"/>
      <c r="Q74" s="14"/>
      <c r="R74" s="14"/>
    </row>
    <row r="75" spans="8:18" s="4" customFormat="1" hidden="1" x14ac:dyDescent="0.25">
      <c r="H75" s="108"/>
      <c r="I75" s="109" t="s">
        <v>920</v>
      </c>
      <c r="J75" s="108"/>
      <c r="K75" s="113">
        <f>IF(G21=0,D20*I21,D20/G21*I21)</f>
        <v>0</v>
      </c>
      <c r="L75" s="109" t="s">
        <v>984</v>
      </c>
      <c r="M75" s="109"/>
      <c r="N75" s="14"/>
      <c r="O75" s="14"/>
      <c r="P75" s="14"/>
      <c r="Q75" s="14"/>
      <c r="R75" s="14"/>
    </row>
    <row r="76" spans="8:18" s="4" customFormat="1" hidden="1" x14ac:dyDescent="0.25">
      <c r="H76" s="108"/>
      <c r="I76" s="109" t="s">
        <v>921</v>
      </c>
      <c r="J76" s="109" t="s">
        <v>922</v>
      </c>
      <c r="K76" s="113">
        <f>IF(G21=0,(D20+D22)*I21,(D20/G21+D22)*I21)</f>
        <v>0</v>
      </c>
      <c r="L76" s="167" t="s">
        <v>985</v>
      </c>
      <c r="M76" s="109"/>
      <c r="N76" s="14"/>
      <c r="O76" s="14"/>
      <c r="P76" s="14"/>
      <c r="Q76" s="14"/>
      <c r="R76" s="14"/>
    </row>
    <row r="77" spans="8:18" s="4" customFormat="1" hidden="1" x14ac:dyDescent="0.25">
      <c r="H77" s="108"/>
      <c r="I77" s="109" t="s">
        <v>923</v>
      </c>
      <c r="J77" s="109" t="s">
        <v>565</v>
      </c>
      <c r="K77" s="108"/>
      <c r="L77" s="109"/>
      <c r="M77" s="109"/>
      <c r="N77" s="14"/>
      <c r="O77" s="14"/>
      <c r="P77" s="14"/>
      <c r="Q77" s="14"/>
      <c r="R77" s="14"/>
    </row>
    <row r="78" spans="8:18" s="4" customFormat="1" hidden="1" x14ac:dyDescent="0.25">
      <c r="H78" s="108"/>
      <c r="I78" s="109" t="s">
        <v>924</v>
      </c>
      <c r="J78" s="109" t="s">
        <v>925</v>
      </c>
      <c r="K78" s="108"/>
      <c r="L78" s="109"/>
      <c r="M78" s="109"/>
      <c r="N78" s="14"/>
      <c r="O78" s="14"/>
      <c r="P78" s="14"/>
      <c r="Q78" s="14"/>
      <c r="R78" s="14"/>
    </row>
    <row r="79" spans="8:18" s="4" customFormat="1" hidden="1" x14ac:dyDescent="0.25">
      <c r="H79" s="108"/>
      <c r="I79" s="167" t="s">
        <v>981</v>
      </c>
      <c r="J79" s="109"/>
      <c r="K79" s="108"/>
      <c r="L79" s="109"/>
      <c r="M79" s="109"/>
      <c r="N79" s="14"/>
      <c r="O79" s="14"/>
      <c r="P79" s="14"/>
      <c r="Q79" s="14"/>
      <c r="R79" s="14"/>
    </row>
    <row r="80" spans="8:18" s="4" customFormat="1" hidden="1" x14ac:dyDescent="0.25">
      <c r="H80" s="108"/>
      <c r="I80" s="109"/>
      <c r="J80" s="114"/>
      <c r="K80" s="114"/>
      <c r="L80" s="114"/>
      <c r="M80" s="109"/>
      <c r="N80" s="14"/>
      <c r="O80" s="14"/>
      <c r="P80" s="14"/>
      <c r="Q80" s="14"/>
      <c r="R80" s="14"/>
    </row>
    <row r="81" spans="8:18" s="4" customFormat="1" hidden="1" x14ac:dyDescent="0.25">
      <c r="H81" s="108"/>
      <c r="I81" s="109" t="s">
        <v>926</v>
      </c>
      <c r="J81" s="109" t="s">
        <v>991</v>
      </c>
      <c r="K81" s="114"/>
      <c r="L81" s="114"/>
      <c r="M81" s="109"/>
      <c r="N81" s="14"/>
      <c r="O81" s="14"/>
      <c r="P81" s="14"/>
      <c r="Q81" s="14"/>
      <c r="R81" s="14"/>
    </row>
    <row r="82" spans="8:18" s="4" customFormat="1" hidden="1" x14ac:dyDescent="0.25">
      <c r="H82" s="108"/>
      <c r="I82" s="109"/>
      <c r="J82" s="109" t="str">
        <f>I55</f>
        <v>ostja</v>
      </c>
      <c r="K82" s="109" t="str">
        <f>I56</f>
        <v>müüja</v>
      </c>
      <c r="L82" s="114"/>
      <c r="M82" s="109"/>
      <c r="N82" s="14"/>
      <c r="O82" s="14"/>
      <c r="P82" s="14"/>
      <c r="Q82" s="14"/>
      <c r="R82" s="14"/>
    </row>
    <row r="83" spans="8:18" s="4" customFormat="1" hidden="1" x14ac:dyDescent="0.25">
      <c r="H83" s="108"/>
      <c r="I83" s="109" t="s">
        <v>433</v>
      </c>
      <c r="J83" s="109"/>
      <c r="K83" s="109" t="s">
        <v>927</v>
      </c>
      <c r="L83" s="114"/>
      <c r="M83" s="109"/>
      <c r="N83" s="14"/>
      <c r="O83" s="14"/>
      <c r="P83" s="14"/>
      <c r="Q83" s="14"/>
      <c r="R83" s="14"/>
    </row>
    <row r="84" spans="8:18" s="4" customFormat="1" hidden="1" x14ac:dyDescent="0.25">
      <c r="H84" s="108"/>
      <c r="I84" s="109" t="s">
        <v>434</v>
      </c>
      <c r="J84" s="109"/>
      <c r="K84" s="109" t="s">
        <v>927</v>
      </c>
      <c r="L84" s="114"/>
      <c r="M84" s="109"/>
      <c r="N84" s="14"/>
      <c r="O84" s="14"/>
      <c r="P84" s="14"/>
      <c r="Q84" s="14"/>
      <c r="R84" s="14"/>
    </row>
    <row r="85" spans="8:18" s="4" customFormat="1" hidden="1" x14ac:dyDescent="0.25">
      <c r="H85" s="108"/>
      <c r="I85" s="109" t="s">
        <v>435</v>
      </c>
      <c r="J85" s="109"/>
      <c r="K85" s="109" t="s">
        <v>927</v>
      </c>
      <c r="L85" s="114"/>
      <c r="M85" s="109"/>
      <c r="N85" s="14"/>
      <c r="O85" s="14"/>
      <c r="P85" s="14"/>
      <c r="Q85" s="14"/>
      <c r="R85" s="14"/>
    </row>
    <row r="86" spans="8:18" s="4" customFormat="1" hidden="1" x14ac:dyDescent="0.25">
      <c r="H86" s="108"/>
      <c r="I86" s="109" t="s">
        <v>436</v>
      </c>
      <c r="J86" s="109"/>
      <c r="K86" s="109" t="s">
        <v>927</v>
      </c>
      <c r="L86" s="114"/>
      <c r="M86" s="109"/>
      <c r="N86" s="14"/>
      <c r="O86" s="14"/>
      <c r="P86" s="14"/>
      <c r="Q86" s="14"/>
      <c r="R86" s="14"/>
    </row>
    <row r="87" spans="8:18" s="4" customFormat="1" hidden="1" x14ac:dyDescent="0.25">
      <c r="H87" s="108"/>
      <c r="I87" s="109" t="s">
        <v>437</v>
      </c>
      <c r="J87" s="109"/>
      <c r="K87" s="109" t="s">
        <v>927</v>
      </c>
      <c r="L87" s="109"/>
      <c r="M87" s="109"/>
      <c r="N87" s="14"/>
      <c r="O87" s="14"/>
      <c r="P87" s="14"/>
      <c r="Q87" s="14"/>
      <c r="R87" s="14"/>
    </row>
    <row r="88" spans="8:18" s="4" customFormat="1" hidden="1" x14ac:dyDescent="0.25">
      <c r="H88" s="108"/>
      <c r="I88" s="109" t="s">
        <v>438</v>
      </c>
      <c r="J88" s="109"/>
      <c r="K88" s="109" t="s">
        <v>927</v>
      </c>
      <c r="L88" s="114"/>
      <c r="M88" s="109"/>
      <c r="N88" s="14"/>
      <c r="O88" s="14"/>
      <c r="P88" s="14"/>
      <c r="Q88" s="14"/>
      <c r="R88" s="14"/>
    </row>
    <row r="89" spans="8:18" s="4" customFormat="1" hidden="1" x14ac:dyDescent="0.25">
      <c r="H89" s="108"/>
      <c r="I89" s="109" t="s">
        <v>439</v>
      </c>
      <c r="J89" s="109" t="s">
        <v>928</v>
      </c>
      <c r="K89" s="109"/>
      <c r="L89" s="114"/>
      <c r="M89" s="109"/>
      <c r="N89" s="14"/>
      <c r="O89" s="14"/>
      <c r="P89" s="14"/>
      <c r="Q89" s="14"/>
      <c r="R89" s="14"/>
    </row>
    <row r="90" spans="8:18" s="4" customFormat="1" hidden="1" x14ac:dyDescent="0.25">
      <c r="H90" s="108"/>
      <c r="I90" s="109" t="s">
        <v>440</v>
      </c>
      <c r="J90" s="109" t="s">
        <v>928</v>
      </c>
      <c r="K90" s="109"/>
      <c r="L90" s="114"/>
      <c r="M90" s="109"/>
      <c r="N90" s="14"/>
      <c r="O90" s="14"/>
      <c r="P90" s="14"/>
      <c r="Q90" s="14"/>
      <c r="R90" s="14"/>
    </row>
    <row r="91" spans="8:18" s="4" customFormat="1" hidden="1" x14ac:dyDescent="0.25">
      <c r="H91" s="108"/>
      <c r="I91" s="109" t="s">
        <v>441</v>
      </c>
      <c r="J91" s="109" t="s">
        <v>929</v>
      </c>
      <c r="K91" s="109"/>
      <c r="L91" s="114"/>
      <c r="M91" s="109"/>
      <c r="N91" s="14"/>
      <c r="O91" s="14"/>
      <c r="P91" s="14"/>
      <c r="Q91" s="14"/>
      <c r="R91" s="14"/>
    </row>
    <row r="92" spans="8:18" s="4" customFormat="1" hidden="1" x14ac:dyDescent="0.25">
      <c r="H92" s="108"/>
      <c r="I92" s="109" t="s">
        <v>442</v>
      </c>
      <c r="J92" s="109" t="s">
        <v>929</v>
      </c>
      <c r="K92" s="109"/>
      <c r="L92" s="109"/>
      <c r="M92" s="109"/>
      <c r="N92" s="14"/>
      <c r="O92" s="14"/>
      <c r="P92" s="14"/>
      <c r="Q92" s="14"/>
      <c r="R92" s="14"/>
    </row>
    <row r="93" spans="8:18" s="4" customFormat="1" hidden="1" x14ac:dyDescent="0.25">
      <c r="H93" s="108"/>
      <c r="I93" s="109" t="s">
        <v>443</v>
      </c>
      <c r="J93" s="109" t="s">
        <v>929</v>
      </c>
      <c r="K93" s="109"/>
      <c r="L93" s="109"/>
      <c r="M93" s="109"/>
      <c r="N93" s="14"/>
      <c r="O93" s="14"/>
      <c r="P93" s="14"/>
      <c r="Q93" s="14"/>
      <c r="R93" s="14"/>
    </row>
    <row r="94" spans="8:18" s="4" customFormat="1" hidden="1" x14ac:dyDescent="0.25">
      <c r="H94" s="108"/>
      <c r="I94" s="109"/>
      <c r="J94" s="114"/>
      <c r="K94" s="114"/>
      <c r="L94" s="114"/>
      <c r="M94" s="109"/>
      <c r="N94" s="14"/>
      <c r="O94" s="14"/>
      <c r="P94" s="14"/>
      <c r="Q94" s="14"/>
      <c r="R94" s="14"/>
    </row>
    <row r="95" spans="8:18" s="4" customFormat="1" hidden="1" x14ac:dyDescent="0.25">
      <c r="H95" s="108"/>
      <c r="I95" s="109" t="s">
        <v>930</v>
      </c>
      <c r="J95" s="109" t="s">
        <v>931</v>
      </c>
      <c r="K95" s="115" t="s">
        <v>402</v>
      </c>
      <c r="L95" s="109" t="s">
        <v>932</v>
      </c>
      <c r="M95" s="109" t="s">
        <v>933</v>
      </c>
      <c r="N95" s="14"/>
      <c r="O95" s="14"/>
      <c r="P95" s="14"/>
      <c r="Q95" s="14"/>
      <c r="R95" s="14"/>
    </row>
    <row r="96" spans="8:18" s="4" customFormat="1" hidden="1" x14ac:dyDescent="0.25">
      <c r="H96" s="108"/>
      <c r="I96" s="109" t="s">
        <v>934</v>
      </c>
      <c r="J96" s="111" t="s">
        <v>935</v>
      </c>
      <c r="K96" s="109" t="s">
        <v>936</v>
      </c>
      <c r="L96" s="109" t="s">
        <v>432</v>
      </c>
      <c r="M96" s="109"/>
      <c r="N96" s="14"/>
      <c r="O96" s="14"/>
      <c r="P96" s="14"/>
      <c r="Q96" s="14"/>
      <c r="R96" s="14"/>
    </row>
    <row r="97" spans="1:47" s="4" customFormat="1" hidden="1" x14ac:dyDescent="0.25">
      <c r="H97" s="108"/>
      <c r="I97" s="109" t="s">
        <v>937</v>
      </c>
      <c r="J97" s="111" t="s">
        <v>938</v>
      </c>
      <c r="K97" s="109" t="s">
        <v>939</v>
      </c>
      <c r="L97" s="112" t="s">
        <v>940</v>
      </c>
      <c r="M97" s="109"/>
      <c r="N97" s="14"/>
      <c r="O97" s="14"/>
      <c r="P97" s="14"/>
      <c r="Q97" s="14"/>
      <c r="R97" s="14"/>
    </row>
    <row r="98" spans="1:47" s="4" customFormat="1" hidden="1" x14ac:dyDescent="0.25">
      <c r="H98" s="108"/>
      <c r="I98" s="109" t="s">
        <v>941</v>
      </c>
      <c r="J98" s="109"/>
      <c r="K98" s="109"/>
      <c r="L98" s="109"/>
      <c r="M98" s="109"/>
      <c r="N98" s="14"/>
      <c r="O98" s="14"/>
      <c r="P98" s="14"/>
      <c r="Q98" s="14"/>
      <c r="R98" s="14"/>
    </row>
    <row r="99" spans="1:47" s="4" customFormat="1" hidden="1" x14ac:dyDescent="0.25">
      <c r="H99" s="108"/>
      <c r="I99" s="109" t="s">
        <v>942</v>
      </c>
      <c r="J99" s="109"/>
      <c r="K99" s="109"/>
      <c r="L99" s="109"/>
      <c r="M99" s="109"/>
      <c r="N99" s="14"/>
      <c r="O99" s="14"/>
      <c r="P99" s="14"/>
      <c r="Q99" s="14"/>
      <c r="R99" s="14"/>
    </row>
    <row r="100" spans="1:47" s="4" customFormat="1" hidden="1" x14ac:dyDescent="0.25">
      <c r="H100" s="108"/>
      <c r="I100" s="109" t="s">
        <v>943</v>
      </c>
      <c r="J100" s="109"/>
      <c r="K100" s="109"/>
      <c r="L100" s="109"/>
      <c r="M100" s="109"/>
      <c r="N100" s="14"/>
      <c r="O100" s="14"/>
      <c r="P100" s="14"/>
      <c r="Q100" s="14"/>
      <c r="R100" s="14"/>
    </row>
    <row r="101" spans="1:47" s="4" customFormat="1" hidden="1" x14ac:dyDescent="0.25">
      <c r="H101" s="108"/>
      <c r="I101" s="108"/>
      <c r="J101" s="108"/>
      <c r="K101" s="109"/>
      <c r="L101" s="109"/>
      <c r="M101" s="109"/>
      <c r="N101" s="14"/>
      <c r="O101" s="14"/>
      <c r="P101" s="14"/>
      <c r="Q101" s="14"/>
      <c r="R101" s="14"/>
    </row>
    <row r="102" spans="1:47" s="4" customFormat="1" hidden="1" x14ac:dyDescent="0.25">
      <c r="H102" s="108"/>
      <c r="I102" s="109" t="s">
        <v>888</v>
      </c>
      <c r="J102" s="112" t="s">
        <v>403</v>
      </c>
      <c r="K102" s="109"/>
      <c r="L102" s="109"/>
      <c r="M102" s="109"/>
      <c r="N102" s="14"/>
      <c r="O102" s="14"/>
      <c r="P102" s="14"/>
      <c r="Q102" s="14"/>
      <c r="R102" s="14"/>
    </row>
    <row r="103" spans="1:47" s="4" customFormat="1" hidden="1" x14ac:dyDescent="0.25">
      <c r="H103" s="108"/>
      <c r="I103" s="108"/>
      <c r="J103" s="114"/>
      <c r="K103" s="114"/>
      <c r="L103" s="114"/>
      <c r="M103" s="109"/>
      <c r="N103" s="14"/>
      <c r="O103" s="14"/>
      <c r="P103" s="14"/>
      <c r="Q103" s="14"/>
      <c r="R103" s="14"/>
    </row>
    <row r="104" spans="1:47" s="4" customFormat="1" hidden="1" x14ac:dyDescent="0.25">
      <c r="H104" s="108"/>
      <c r="I104" s="114" t="s">
        <v>944</v>
      </c>
      <c r="J104" s="114"/>
      <c r="K104" s="114"/>
      <c r="L104" s="114"/>
      <c r="M104" s="109"/>
      <c r="N104" s="14"/>
      <c r="O104" s="14"/>
      <c r="P104" s="14"/>
      <c r="Q104" s="14"/>
      <c r="R104" s="14"/>
    </row>
    <row r="105" spans="1:47" s="4" customFormat="1" hidden="1" x14ac:dyDescent="0.25">
      <c r="H105" s="108"/>
      <c r="I105" s="114" t="s">
        <v>945</v>
      </c>
      <c r="J105" s="114"/>
      <c r="K105" s="114"/>
      <c r="L105" s="114"/>
      <c r="M105" s="109"/>
      <c r="N105" s="14"/>
      <c r="O105" s="14"/>
      <c r="P105" s="14"/>
      <c r="Q105" s="14"/>
      <c r="R105" s="14"/>
    </row>
    <row r="106" spans="1:47" s="4" customFormat="1" hidden="1" x14ac:dyDescent="0.25">
      <c r="H106" s="108"/>
      <c r="I106" s="109" t="s">
        <v>946</v>
      </c>
      <c r="J106" s="114"/>
      <c r="K106" s="114"/>
      <c r="L106" s="114"/>
      <c r="M106" s="109"/>
      <c r="N106" s="14"/>
      <c r="O106" s="14"/>
      <c r="P106" s="14"/>
      <c r="Q106" s="14"/>
      <c r="R106" s="14"/>
    </row>
    <row r="107" spans="1:47" s="4" customFormat="1" ht="12.75" hidden="1" customHeight="1" x14ac:dyDescent="0.25">
      <c r="H107" s="108"/>
      <c r="I107" s="109" t="s">
        <v>947</v>
      </c>
      <c r="J107" s="114"/>
      <c r="K107" s="114"/>
      <c r="L107" s="114"/>
      <c r="M107" s="109"/>
      <c r="N107" s="14"/>
      <c r="O107" s="14"/>
      <c r="P107" s="14"/>
      <c r="Q107" s="14"/>
      <c r="R107" s="14"/>
    </row>
    <row r="108" spans="1:47" s="4" customFormat="1" hidden="1" x14ac:dyDescent="0.25">
      <c r="H108" s="108"/>
      <c r="I108" s="109" t="s">
        <v>948</v>
      </c>
      <c r="J108" s="114"/>
      <c r="K108" s="114"/>
      <c r="L108" s="114"/>
      <c r="M108" s="109"/>
      <c r="N108" s="14"/>
      <c r="O108" s="14"/>
      <c r="P108" s="14"/>
      <c r="Q108" s="14"/>
      <c r="R108" s="14"/>
    </row>
    <row r="109" spans="1:47" ht="11.25" hidden="1" customHeight="1" x14ac:dyDescent="0.25">
      <c r="A109" s="20"/>
      <c r="I109" s="12" t="s">
        <v>1000</v>
      </c>
      <c r="J109" s="17"/>
      <c r="K109" s="17"/>
      <c r="L109" s="17"/>
      <c r="M109" s="5"/>
      <c r="N109" s="5"/>
      <c r="O109" s="5"/>
      <c r="P109" s="5"/>
      <c r="Q109" s="5"/>
      <c r="R109" s="5"/>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1.25" hidden="1" customHeight="1" x14ac:dyDescent="0.25">
      <c r="A110" s="20"/>
      <c r="I110" s="12" t="s">
        <v>1001</v>
      </c>
      <c r="J110" s="17"/>
      <c r="K110" s="17"/>
      <c r="L110" s="17"/>
      <c r="M110" s="5"/>
      <c r="N110" s="5"/>
      <c r="O110" s="5"/>
      <c r="P110" s="5"/>
      <c r="Q110" s="5"/>
      <c r="R110" s="5"/>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s="4" customFormat="1" ht="11.25" hidden="1" customHeight="1" x14ac:dyDescent="0.25">
      <c r="I111" s="12" t="s">
        <v>1002</v>
      </c>
      <c r="K111" s="17"/>
      <c r="L111" s="17"/>
      <c r="M111" s="14"/>
      <c r="N111" s="14"/>
      <c r="O111" s="14"/>
      <c r="P111" s="14"/>
      <c r="Q111" s="14"/>
      <c r="R111" s="14"/>
    </row>
    <row r="112" spans="1:47" s="4" customFormat="1" hidden="1" x14ac:dyDescent="0.25">
      <c r="H112" s="108"/>
      <c r="I112" s="114"/>
      <c r="J112" s="114"/>
      <c r="K112" s="114"/>
      <c r="L112" s="114"/>
      <c r="M112" s="109"/>
      <c r="N112" s="14"/>
      <c r="O112" s="14"/>
      <c r="P112" s="14"/>
      <c r="Q112" s="14"/>
      <c r="R112" s="14"/>
    </row>
    <row r="113" spans="8:18" s="4" customFormat="1" hidden="1" x14ac:dyDescent="0.25">
      <c r="H113" s="108">
        <v>11</v>
      </c>
      <c r="I113" s="109" t="s">
        <v>10</v>
      </c>
      <c r="J113" s="116">
        <f t="shared" ref="J113:J130" si="0">H113</f>
        <v>11</v>
      </c>
      <c r="K113" s="108" t="e">
        <f>CONCATENATE("veoseliik",VLOOKUP(D16,I113:J130,2,FALSE))</f>
        <v>#N/A</v>
      </c>
      <c r="L113" s="108"/>
      <c r="M113" s="108"/>
      <c r="N113" s="14"/>
      <c r="O113" s="14"/>
      <c r="P113" s="14"/>
      <c r="Q113" s="14"/>
      <c r="R113" s="14"/>
    </row>
    <row r="114" spans="8:18" s="4" customFormat="1" hidden="1" x14ac:dyDescent="0.25">
      <c r="H114" s="108">
        <v>18</v>
      </c>
      <c r="I114" s="109" t="s">
        <v>17</v>
      </c>
      <c r="J114" s="116">
        <f t="shared" si="0"/>
        <v>18</v>
      </c>
      <c r="K114" s="108"/>
      <c r="L114" s="108"/>
      <c r="M114" s="108"/>
      <c r="N114" s="14"/>
      <c r="O114" s="14"/>
      <c r="P114" s="14"/>
      <c r="Q114" s="14"/>
      <c r="R114" s="14"/>
    </row>
    <row r="115" spans="8:18" s="4" customFormat="1" hidden="1" x14ac:dyDescent="0.25">
      <c r="H115" s="108">
        <v>15</v>
      </c>
      <c r="I115" s="109" t="s">
        <v>14</v>
      </c>
      <c r="J115" s="116">
        <f t="shared" si="0"/>
        <v>15</v>
      </c>
      <c r="K115" s="108"/>
      <c r="L115" s="108"/>
      <c r="M115" s="108"/>
      <c r="N115" s="14"/>
      <c r="O115" s="14"/>
      <c r="P115" s="14"/>
      <c r="Q115" s="14"/>
      <c r="R115" s="14"/>
    </row>
    <row r="116" spans="8:18" s="4" customFormat="1" hidden="1" x14ac:dyDescent="0.25">
      <c r="H116" s="108">
        <v>5</v>
      </c>
      <c r="I116" s="109" t="s">
        <v>4</v>
      </c>
      <c r="J116" s="116">
        <f t="shared" si="0"/>
        <v>5</v>
      </c>
      <c r="K116" s="108"/>
      <c r="L116" s="108"/>
      <c r="M116" s="108"/>
      <c r="N116" s="14"/>
      <c r="O116" s="14"/>
      <c r="P116" s="14"/>
      <c r="Q116" s="14"/>
      <c r="R116" s="14"/>
    </row>
    <row r="117" spans="8:18" s="4" customFormat="1" hidden="1" x14ac:dyDescent="0.25">
      <c r="H117" s="108">
        <v>6</v>
      </c>
      <c r="I117" s="109" t="s">
        <v>5</v>
      </c>
      <c r="J117" s="116">
        <f t="shared" si="0"/>
        <v>6</v>
      </c>
      <c r="K117" s="108"/>
      <c r="L117" s="108"/>
      <c r="M117" s="108"/>
      <c r="N117" s="14"/>
      <c r="O117" s="14"/>
      <c r="P117" s="14"/>
      <c r="Q117" s="14"/>
      <c r="R117" s="14"/>
    </row>
    <row r="118" spans="8:18" s="4" customFormat="1" hidden="1" x14ac:dyDescent="0.25">
      <c r="H118" s="108">
        <v>12</v>
      </c>
      <c r="I118" s="109" t="s">
        <v>11</v>
      </c>
      <c r="J118" s="116">
        <f t="shared" si="0"/>
        <v>12</v>
      </c>
      <c r="K118" s="108"/>
      <c r="L118" s="108"/>
      <c r="M118" s="108"/>
      <c r="N118" s="14"/>
      <c r="O118" s="14"/>
      <c r="P118" s="14"/>
      <c r="Q118" s="14"/>
      <c r="R118" s="14"/>
    </row>
    <row r="119" spans="8:18" s="4" customFormat="1" hidden="1" x14ac:dyDescent="0.25">
      <c r="H119" s="117">
        <v>16</v>
      </c>
      <c r="I119" s="109" t="s">
        <v>15</v>
      </c>
      <c r="J119" s="116">
        <f t="shared" si="0"/>
        <v>16</v>
      </c>
      <c r="K119" s="108"/>
      <c r="L119" s="108"/>
      <c r="M119" s="108"/>
      <c r="N119" s="14"/>
      <c r="O119" s="14"/>
      <c r="P119" s="14"/>
      <c r="Q119" s="14"/>
      <c r="R119" s="14"/>
    </row>
    <row r="120" spans="8:18" s="4" customFormat="1" hidden="1" x14ac:dyDescent="0.25">
      <c r="H120" s="108">
        <v>7</v>
      </c>
      <c r="I120" s="109" t="s">
        <v>6</v>
      </c>
      <c r="J120" s="116">
        <f t="shared" si="0"/>
        <v>7</v>
      </c>
      <c r="K120" s="108"/>
      <c r="L120" s="108"/>
      <c r="M120" s="108"/>
      <c r="N120" s="14"/>
      <c r="O120" s="14"/>
      <c r="P120" s="14"/>
      <c r="Q120" s="14"/>
      <c r="R120" s="14"/>
    </row>
    <row r="121" spans="8:18" s="4" customFormat="1" hidden="1" x14ac:dyDescent="0.25">
      <c r="H121" s="108">
        <v>4</v>
      </c>
      <c r="I121" s="109" t="s">
        <v>3</v>
      </c>
      <c r="J121" s="116">
        <f t="shared" si="0"/>
        <v>4</v>
      </c>
      <c r="K121" s="108"/>
      <c r="L121" s="108"/>
      <c r="M121" s="108"/>
      <c r="N121" s="14"/>
      <c r="O121" s="14"/>
      <c r="P121" s="14"/>
      <c r="Q121" s="14"/>
      <c r="R121" s="14"/>
    </row>
    <row r="122" spans="8:18" s="4" customFormat="1" hidden="1" x14ac:dyDescent="0.25">
      <c r="H122" s="108">
        <v>17</v>
      </c>
      <c r="I122" s="109" t="s">
        <v>16</v>
      </c>
      <c r="J122" s="116">
        <f t="shared" si="0"/>
        <v>17</v>
      </c>
      <c r="K122" s="108"/>
      <c r="L122" s="108"/>
      <c r="M122" s="108"/>
      <c r="N122" s="14"/>
      <c r="O122" s="14"/>
      <c r="P122" s="14"/>
      <c r="Q122" s="14"/>
      <c r="R122" s="14"/>
    </row>
    <row r="123" spans="8:18" s="4" customFormat="1" hidden="1" x14ac:dyDescent="0.25">
      <c r="H123" s="108">
        <v>9</v>
      </c>
      <c r="I123" s="109" t="s">
        <v>8</v>
      </c>
      <c r="J123" s="116">
        <f t="shared" si="0"/>
        <v>9</v>
      </c>
      <c r="K123" s="108"/>
      <c r="L123" s="108"/>
      <c r="M123" s="108"/>
      <c r="N123" s="14"/>
      <c r="O123" s="14"/>
      <c r="P123" s="14"/>
      <c r="Q123" s="14"/>
      <c r="R123" s="14"/>
    </row>
    <row r="124" spans="8:18" s="4" customFormat="1" hidden="1" x14ac:dyDescent="0.25">
      <c r="H124" s="108">
        <v>3</v>
      </c>
      <c r="I124" s="109" t="s">
        <v>949</v>
      </c>
      <c r="J124" s="116">
        <f t="shared" si="0"/>
        <v>3</v>
      </c>
      <c r="K124" s="108"/>
      <c r="L124" s="108"/>
      <c r="M124" s="108"/>
      <c r="N124" s="14"/>
      <c r="O124" s="14"/>
      <c r="P124" s="14"/>
      <c r="Q124" s="14"/>
      <c r="R124" s="14"/>
    </row>
    <row r="125" spans="8:18" s="4" customFormat="1" hidden="1" x14ac:dyDescent="0.25">
      <c r="H125" s="108">
        <v>13</v>
      </c>
      <c r="I125" s="109" t="s">
        <v>12</v>
      </c>
      <c r="J125" s="116">
        <f t="shared" si="0"/>
        <v>13</v>
      </c>
      <c r="K125" s="108"/>
      <c r="L125" s="108"/>
      <c r="M125" s="108"/>
      <c r="N125" s="14"/>
      <c r="O125" s="14"/>
      <c r="P125" s="14"/>
      <c r="Q125" s="14"/>
      <c r="R125" s="14"/>
    </row>
    <row r="126" spans="8:18" s="4" customFormat="1" hidden="1" x14ac:dyDescent="0.25">
      <c r="H126" s="108">
        <v>10</v>
      </c>
      <c r="I126" s="109" t="s">
        <v>9</v>
      </c>
      <c r="J126" s="116">
        <f t="shared" si="0"/>
        <v>10</v>
      </c>
      <c r="K126" s="108"/>
      <c r="L126" s="108"/>
      <c r="M126" s="108"/>
      <c r="N126" s="14"/>
      <c r="O126" s="14"/>
      <c r="P126" s="14"/>
      <c r="Q126" s="14"/>
      <c r="R126" s="14"/>
    </row>
    <row r="127" spans="8:18" s="4" customFormat="1" hidden="1" x14ac:dyDescent="0.25">
      <c r="H127" s="108">
        <v>14</v>
      </c>
      <c r="I127" s="109" t="s">
        <v>13</v>
      </c>
      <c r="J127" s="116">
        <f t="shared" si="0"/>
        <v>14</v>
      </c>
      <c r="K127" s="108"/>
      <c r="L127" s="108"/>
      <c r="M127" s="108"/>
      <c r="N127" s="14"/>
      <c r="O127" s="14"/>
      <c r="P127" s="14"/>
      <c r="Q127" s="14"/>
      <c r="R127" s="14"/>
    </row>
    <row r="128" spans="8:18" s="4" customFormat="1" hidden="1" x14ac:dyDescent="0.25">
      <c r="H128" s="108">
        <v>8</v>
      </c>
      <c r="I128" s="109" t="s">
        <v>7</v>
      </c>
      <c r="J128" s="116">
        <f t="shared" si="0"/>
        <v>8</v>
      </c>
      <c r="K128" s="108"/>
      <c r="L128" s="108"/>
      <c r="M128" s="108"/>
      <c r="N128" s="14"/>
      <c r="O128" s="14"/>
      <c r="P128" s="14"/>
      <c r="Q128" s="14"/>
      <c r="R128" s="14"/>
    </row>
    <row r="129" spans="8:18" s="4" customFormat="1" hidden="1" x14ac:dyDescent="0.25">
      <c r="H129" s="108">
        <v>2</v>
      </c>
      <c r="I129" s="109" t="s">
        <v>2</v>
      </c>
      <c r="J129" s="116">
        <f t="shared" si="0"/>
        <v>2</v>
      </c>
      <c r="K129" s="108"/>
      <c r="L129" s="108"/>
      <c r="M129" s="108"/>
      <c r="N129" s="14"/>
      <c r="O129" s="14"/>
      <c r="P129" s="14"/>
      <c r="Q129" s="14"/>
      <c r="R129" s="14"/>
    </row>
    <row r="130" spans="8:18" s="4" customFormat="1" hidden="1" x14ac:dyDescent="0.25">
      <c r="H130" s="108">
        <v>1</v>
      </c>
      <c r="I130" s="109" t="s">
        <v>1</v>
      </c>
      <c r="J130" s="116">
        <f t="shared" si="0"/>
        <v>1</v>
      </c>
      <c r="K130" s="108"/>
      <c r="L130" s="108"/>
      <c r="M130" s="108"/>
      <c r="N130" s="14"/>
      <c r="O130" s="14"/>
      <c r="P130" s="14"/>
      <c r="Q130" s="14"/>
      <c r="R130" s="14"/>
    </row>
    <row r="131" spans="8:18" s="4" customFormat="1" hidden="1" x14ac:dyDescent="0.25">
      <c r="H131" s="108"/>
      <c r="I131" s="108"/>
      <c r="J131" s="108"/>
      <c r="K131" s="108"/>
      <c r="L131" s="108"/>
      <c r="M131" s="108"/>
      <c r="N131" s="14"/>
      <c r="O131" s="14"/>
      <c r="P131" s="14"/>
      <c r="Q131" s="14"/>
      <c r="R131" s="14"/>
    </row>
    <row r="132" spans="8:18" s="4" customFormat="1" hidden="1" x14ac:dyDescent="0.25">
      <c r="H132" s="108">
        <v>1</v>
      </c>
      <c r="I132" s="108" t="s">
        <v>1</v>
      </c>
      <c r="J132" s="118">
        <f>AVERAGE(L132:L140)</f>
        <v>0.1822222222222222</v>
      </c>
      <c r="K132" s="109" t="s">
        <v>404</v>
      </c>
      <c r="L132" s="118">
        <v>0.2</v>
      </c>
      <c r="M132" s="108" t="s">
        <v>405</v>
      </c>
      <c r="N132" s="14"/>
      <c r="O132" s="14"/>
      <c r="P132" s="14"/>
      <c r="Q132" s="14"/>
      <c r="R132" s="14"/>
    </row>
    <row r="133" spans="8:18" s="4" customFormat="1" hidden="1" x14ac:dyDescent="0.25">
      <c r="H133" s="108"/>
      <c r="I133" s="108"/>
      <c r="J133" s="108"/>
      <c r="K133" s="109" t="s">
        <v>20</v>
      </c>
      <c r="L133" s="118">
        <v>0.2</v>
      </c>
      <c r="M133" s="108" t="s">
        <v>21</v>
      </c>
      <c r="N133" s="14"/>
      <c r="O133" s="14"/>
      <c r="P133" s="14"/>
      <c r="Q133" s="14"/>
      <c r="R133" s="14"/>
    </row>
    <row r="134" spans="8:18" s="4" customFormat="1" hidden="1" x14ac:dyDescent="0.25">
      <c r="H134" s="108"/>
      <c r="I134" s="108"/>
      <c r="J134" s="108"/>
      <c r="K134" s="109" t="s">
        <v>22</v>
      </c>
      <c r="L134" s="118">
        <v>0.2</v>
      </c>
      <c r="M134" s="108" t="s">
        <v>23</v>
      </c>
      <c r="N134" s="14"/>
      <c r="O134" s="14"/>
      <c r="P134" s="14"/>
      <c r="Q134" s="14"/>
      <c r="R134" s="14"/>
    </row>
    <row r="135" spans="8:18" s="4" customFormat="1" hidden="1" x14ac:dyDescent="0.25">
      <c r="H135" s="108"/>
      <c r="I135" s="108"/>
      <c r="J135" s="108"/>
      <c r="K135" s="109" t="s">
        <v>24</v>
      </c>
      <c r="L135" s="118">
        <v>0.16</v>
      </c>
      <c r="M135" s="108" t="s">
        <v>25</v>
      </c>
      <c r="N135" s="14"/>
      <c r="O135" s="14"/>
      <c r="P135" s="14"/>
      <c r="Q135" s="14"/>
      <c r="R135" s="14"/>
    </row>
    <row r="136" spans="8:18" s="4" customFormat="1" hidden="1" x14ac:dyDescent="0.25">
      <c r="H136" s="108"/>
      <c r="I136" s="108"/>
      <c r="J136" s="108"/>
      <c r="K136" s="109" t="s">
        <v>26</v>
      </c>
      <c r="L136" s="118">
        <v>0.16</v>
      </c>
      <c r="M136" s="108" t="s">
        <v>27</v>
      </c>
      <c r="N136" s="14"/>
      <c r="O136" s="14"/>
      <c r="P136" s="14"/>
      <c r="Q136" s="14"/>
      <c r="R136" s="14"/>
    </row>
    <row r="137" spans="8:18" s="4" customFormat="1" hidden="1" x14ac:dyDescent="0.25">
      <c r="H137" s="108"/>
      <c r="I137" s="108"/>
      <c r="J137" s="108"/>
      <c r="K137" s="109" t="s">
        <v>30</v>
      </c>
      <c r="L137" s="118">
        <v>0.2</v>
      </c>
      <c r="M137" s="108" t="s">
        <v>31</v>
      </c>
      <c r="N137" s="14"/>
      <c r="O137" s="14"/>
      <c r="P137" s="14"/>
      <c r="Q137" s="14"/>
      <c r="R137" s="14"/>
    </row>
    <row r="138" spans="8:18" s="4" customFormat="1" hidden="1" x14ac:dyDescent="0.25">
      <c r="H138" s="108"/>
      <c r="I138" s="108"/>
      <c r="J138" s="108"/>
      <c r="K138" s="109" t="s">
        <v>32</v>
      </c>
      <c r="L138" s="118">
        <v>0.2</v>
      </c>
      <c r="M138" s="108" t="s">
        <v>33</v>
      </c>
      <c r="N138" s="14"/>
      <c r="O138" s="14"/>
      <c r="P138" s="14"/>
      <c r="Q138" s="14"/>
      <c r="R138" s="14"/>
    </row>
    <row r="139" spans="8:18" s="4" customFormat="1" hidden="1" x14ac:dyDescent="0.25">
      <c r="H139" s="108"/>
      <c r="I139" s="108"/>
      <c r="J139" s="108"/>
      <c r="K139" s="109" t="s">
        <v>18</v>
      </c>
      <c r="L139" s="118">
        <v>0.16</v>
      </c>
      <c r="M139" s="108" t="s">
        <v>19</v>
      </c>
      <c r="N139" s="14"/>
      <c r="O139" s="14"/>
      <c r="P139" s="14"/>
      <c r="Q139" s="14"/>
      <c r="R139" s="14"/>
    </row>
    <row r="140" spans="8:18" s="4" customFormat="1" hidden="1" x14ac:dyDescent="0.25">
      <c r="H140" s="108"/>
      <c r="I140" s="108"/>
      <c r="J140" s="108"/>
      <c r="K140" s="109" t="s">
        <v>34</v>
      </c>
      <c r="L140" s="118">
        <v>0.16</v>
      </c>
      <c r="M140" s="108" t="s">
        <v>35</v>
      </c>
      <c r="N140" s="14"/>
      <c r="O140" s="14"/>
      <c r="P140" s="14"/>
      <c r="Q140" s="14"/>
      <c r="R140" s="14"/>
    </row>
    <row r="141" spans="8:18" s="4" customFormat="1" hidden="1" x14ac:dyDescent="0.25">
      <c r="H141" s="108"/>
      <c r="I141" s="108"/>
      <c r="J141" s="108"/>
      <c r="K141" s="109"/>
      <c r="L141" s="118"/>
      <c r="M141" s="108"/>
      <c r="N141" s="14"/>
      <c r="O141" s="14"/>
      <c r="P141" s="14"/>
      <c r="Q141" s="14"/>
      <c r="R141" s="14"/>
    </row>
    <row r="142" spans="8:18" s="4" customFormat="1" hidden="1" x14ac:dyDescent="0.25">
      <c r="H142" s="108">
        <v>2</v>
      </c>
      <c r="I142" s="108" t="s">
        <v>2</v>
      </c>
      <c r="J142" s="118">
        <f>AVERAGE(L142:L153)</f>
        <v>0.20666666666666669</v>
      </c>
      <c r="K142" s="109" t="s">
        <v>36</v>
      </c>
      <c r="L142" s="118">
        <v>0.22</v>
      </c>
      <c r="M142" s="108" t="s">
        <v>37</v>
      </c>
      <c r="N142" s="14"/>
      <c r="O142" s="14"/>
      <c r="P142" s="14"/>
      <c r="Q142" s="14"/>
      <c r="R142" s="14"/>
    </row>
    <row r="143" spans="8:18" s="4" customFormat="1" hidden="1" x14ac:dyDescent="0.25">
      <c r="H143" s="108"/>
      <c r="I143" s="108"/>
      <c r="J143" s="108"/>
      <c r="K143" s="109" t="s">
        <v>38</v>
      </c>
      <c r="L143" s="118">
        <v>0.2</v>
      </c>
      <c r="M143" s="108" t="s">
        <v>39</v>
      </c>
      <c r="N143" s="14"/>
      <c r="O143" s="14"/>
      <c r="P143" s="14"/>
      <c r="Q143" s="14"/>
      <c r="R143" s="14"/>
    </row>
    <row r="144" spans="8:18" s="4" customFormat="1" hidden="1" x14ac:dyDescent="0.25">
      <c r="H144" s="108"/>
      <c r="I144" s="108"/>
      <c r="J144" s="108"/>
      <c r="K144" s="109" t="s">
        <v>40</v>
      </c>
      <c r="L144" s="118">
        <v>0.2</v>
      </c>
      <c r="M144" s="108" t="s">
        <v>41</v>
      </c>
      <c r="N144" s="14"/>
      <c r="O144" s="14"/>
      <c r="P144" s="14"/>
      <c r="Q144" s="14"/>
      <c r="R144" s="14"/>
    </row>
    <row r="145" spans="8:18" s="4" customFormat="1" hidden="1" x14ac:dyDescent="0.25">
      <c r="H145" s="108"/>
      <c r="I145" s="108"/>
      <c r="J145" s="108"/>
      <c r="K145" s="109" t="s">
        <v>28</v>
      </c>
      <c r="L145" s="118">
        <v>0.2</v>
      </c>
      <c r="M145" s="108" t="s">
        <v>29</v>
      </c>
      <c r="N145" s="14"/>
      <c r="O145" s="14"/>
      <c r="P145" s="14"/>
      <c r="Q145" s="14"/>
      <c r="R145" s="14"/>
    </row>
    <row r="146" spans="8:18" s="4" customFormat="1" hidden="1" x14ac:dyDescent="0.25">
      <c r="H146" s="108"/>
      <c r="I146" s="108"/>
      <c r="J146" s="108"/>
      <c r="K146" s="109" t="s">
        <v>42</v>
      </c>
      <c r="L146" s="118">
        <v>0.18</v>
      </c>
      <c r="M146" s="108" t="s">
        <v>43</v>
      </c>
      <c r="N146" s="14"/>
      <c r="O146" s="14"/>
      <c r="P146" s="14"/>
      <c r="Q146" s="14"/>
      <c r="R146" s="14"/>
    </row>
    <row r="147" spans="8:18" s="4" customFormat="1" hidden="1" x14ac:dyDescent="0.25">
      <c r="H147" s="108"/>
      <c r="I147" s="108"/>
      <c r="J147" s="108"/>
      <c r="K147" s="109" t="s">
        <v>44</v>
      </c>
      <c r="L147" s="118">
        <v>0.16</v>
      </c>
      <c r="M147" s="108" t="s">
        <v>45</v>
      </c>
      <c r="N147" s="14"/>
      <c r="O147" s="14"/>
      <c r="P147" s="14"/>
      <c r="Q147" s="14"/>
      <c r="R147" s="14"/>
    </row>
    <row r="148" spans="8:18" s="4" customFormat="1" hidden="1" x14ac:dyDescent="0.25">
      <c r="H148" s="108"/>
      <c r="I148" s="108"/>
      <c r="J148" s="108"/>
      <c r="K148" s="109" t="s">
        <v>46</v>
      </c>
      <c r="L148" s="118">
        <v>0.24</v>
      </c>
      <c r="M148" s="108" t="s">
        <v>47</v>
      </c>
      <c r="N148" s="14"/>
      <c r="O148" s="14"/>
      <c r="P148" s="14"/>
      <c r="Q148" s="14"/>
      <c r="R148" s="14"/>
    </row>
    <row r="149" spans="8:18" s="4" customFormat="1" hidden="1" x14ac:dyDescent="0.25">
      <c r="H149" s="108"/>
      <c r="I149" s="108"/>
      <c r="J149" s="108"/>
      <c r="K149" s="109" t="s">
        <v>48</v>
      </c>
      <c r="L149" s="118">
        <v>0.24</v>
      </c>
      <c r="M149" s="108" t="s">
        <v>49</v>
      </c>
      <c r="N149" s="14"/>
      <c r="O149" s="14"/>
      <c r="P149" s="14"/>
      <c r="Q149" s="14"/>
      <c r="R149" s="14"/>
    </row>
    <row r="150" spans="8:18" s="4" customFormat="1" hidden="1" x14ac:dyDescent="0.25">
      <c r="H150" s="108"/>
      <c r="I150" s="108"/>
      <c r="J150" s="108"/>
      <c r="K150" s="109" t="s">
        <v>406</v>
      </c>
      <c r="L150" s="118">
        <v>0.2</v>
      </c>
      <c r="M150" s="108" t="s">
        <v>407</v>
      </c>
      <c r="N150" s="14"/>
      <c r="O150" s="14"/>
      <c r="P150" s="14"/>
      <c r="Q150" s="14"/>
      <c r="R150" s="14"/>
    </row>
    <row r="151" spans="8:18" s="4" customFormat="1" hidden="1" x14ac:dyDescent="0.25">
      <c r="H151" s="108"/>
      <c r="I151" s="108"/>
      <c r="J151" s="108"/>
      <c r="K151" s="109" t="s">
        <v>50</v>
      </c>
      <c r="L151" s="118">
        <v>0.24</v>
      </c>
      <c r="M151" s="108" t="s">
        <v>51</v>
      </c>
      <c r="N151" s="14"/>
      <c r="O151" s="14"/>
      <c r="P151" s="14"/>
      <c r="Q151" s="14"/>
      <c r="R151" s="14"/>
    </row>
    <row r="152" spans="8:18" s="4" customFormat="1" hidden="1" x14ac:dyDescent="0.25">
      <c r="H152" s="108"/>
      <c r="I152" s="108"/>
      <c r="J152" s="108"/>
      <c r="K152" s="109" t="s">
        <v>52</v>
      </c>
      <c r="L152" s="118">
        <v>0.2</v>
      </c>
      <c r="M152" s="108" t="s">
        <v>53</v>
      </c>
      <c r="N152" s="14"/>
      <c r="O152" s="14"/>
      <c r="P152" s="14"/>
      <c r="Q152" s="14"/>
      <c r="R152" s="14"/>
    </row>
    <row r="153" spans="8:18" s="4" customFormat="1" hidden="1" x14ac:dyDescent="0.25">
      <c r="H153" s="108"/>
      <c r="I153" s="108"/>
      <c r="J153" s="108"/>
      <c r="K153" s="109" t="s">
        <v>54</v>
      </c>
      <c r="L153" s="118">
        <v>0.2</v>
      </c>
      <c r="M153" s="108" t="s">
        <v>55</v>
      </c>
      <c r="N153" s="14"/>
      <c r="O153" s="14"/>
      <c r="P153" s="14"/>
      <c r="Q153" s="14"/>
      <c r="R153" s="14"/>
    </row>
    <row r="154" spans="8:18" s="4" customFormat="1" hidden="1" x14ac:dyDescent="0.25">
      <c r="H154" s="108"/>
      <c r="I154" s="108"/>
      <c r="J154" s="108"/>
      <c r="K154" s="109"/>
      <c r="L154" s="118"/>
      <c r="M154" s="108"/>
      <c r="N154" s="14"/>
      <c r="O154" s="14"/>
      <c r="P154" s="14"/>
      <c r="Q154" s="14"/>
      <c r="R154" s="14"/>
    </row>
    <row r="155" spans="8:18" s="4" customFormat="1" hidden="1" x14ac:dyDescent="0.25">
      <c r="H155" s="108">
        <v>3</v>
      </c>
      <c r="I155" s="108" t="s">
        <v>56</v>
      </c>
      <c r="J155" s="118">
        <f>AVERAGE(L155:L163)</f>
        <v>0.23333333333333334</v>
      </c>
      <c r="K155" s="109" t="s">
        <v>57</v>
      </c>
      <c r="L155" s="118">
        <v>0.4</v>
      </c>
      <c r="M155" s="108" t="s">
        <v>58</v>
      </c>
      <c r="N155" s="14"/>
      <c r="O155" s="14"/>
      <c r="P155" s="14"/>
      <c r="Q155" s="14"/>
      <c r="R155" s="14"/>
    </row>
    <row r="156" spans="8:18" s="4" customFormat="1" hidden="1" x14ac:dyDescent="0.25">
      <c r="H156" s="108"/>
      <c r="I156" s="108"/>
      <c r="J156" s="108"/>
      <c r="K156" s="109" t="s">
        <v>59</v>
      </c>
      <c r="L156" s="118">
        <v>0.12</v>
      </c>
      <c r="M156" s="108" t="s">
        <v>60</v>
      </c>
      <c r="N156" s="14"/>
      <c r="O156" s="14"/>
      <c r="P156" s="14"/>
      <c r="Q156" s="14"/>
      <c r="R156" s="14"/>
    </row>
    <row r="157" spans="8:18" s="4" customFormat="1" hidden="1" x14ac:dyDescent="0.25">
      <c r="H157" s="108"/>
      <c r="I157" s="108"/>
      <c r="J157" s="108"/>
      <c r="K157" s="109" t="s">
        <v>61</v>
      </c>
      <c r="L157" s="118">
        <v>0.16</v>
      </c>
      <c r="M157" s="108" t="s">
        <v>62</v>
      </c>
      <c r="N157" s="14"/>
      <c r="O157" s="14"/>
      <c r="P157" s="14"/>
      <c r="Q157" s="14"/>
      <c r="R157" s="14"/>
    </row>
    <row r="158" spans="8:18" s="4" customFormat="1" hidden="1" x14ac:dyDescent="0.25">
      <c r="H158" s="108"/>
      <c r="I158" s="108"/>
      <c r="J158" s="108"/>
      <c r="K158" s="109" t="s">
        <v>63</v>
      </c>
      <c r="L158" s="118">
        <v>0.28000000000000003</v>
      </c>
      <c r="M158" s="108" t="s">
        <v>64</v>
      </c>
      <c r="N158" s="14"/>
      <c r="O158" s="14"/>
      <c r="P158" s="14"/>
      <c r="Q158" s="14"/>
      <c r="R158" s="14"/>
    </row>
    <row r="159" spans="8:18" s="4" customFormat="1" hidden="1" x14ac:dyDescent="0.25">
      <c r="H159" s="108"/>
      <c r="I159" s="108"/>
      <c r="J159" s="108"/>
      <c r="K159" s="109" t="s">
        <v>65</v>
      </c>
      <c r="L159" s="118">
        <v>0.14000000000000001</v>
      </c>
      <c r="M159" s="108" t="s">
        <v>66</v>
      </c>
      <c r="N159" s="14"/>
      <c r="O159" s="14"/>
      <c r="P159" s="14"/>
      <c r="Q159" s="14"/>
      <c r="R159" s="14"/>
    </row>
    <row r="160" spans="8:18" s="4" customFormat="1" hidden="1" x14ac:dyDescent="0.25">
      <c r="H160" s="108"/>
      <c r="I160" s="108"/>
      <c r="J160" s="108"/>
      <c r="K160" s="109" t="s">
        <v>67</v>
      </c>
      <c r="L160" s="118">
        <v>0.2</v>
      </c>
      <c r="M160" s="108" t="s">
        <v>68</v>
      </c>
      <c r="N160" s="14"/>
      <c r="O160" s="14"/>
      <c r="P160" s="14"/>
      <c r="Q160" s="14"/>
      <c r="R160" s="14"/>
    </row>
    <row r="161" spans="8:18" s="4" customFormat="1" hidden="1" x14ac:dyDescent="0.25">
      <c r="H161" s="108"/>
      <c r="I161" s="108"/>
      <c r="J161" s="108"/>
      <c r="K161" s="109" t="s">
        <v>69</v>
      </c>
      <c r="L161" s="118">
        <v>0.22</v>
      </c>
      <c r="M161" s="108" t="s">
        <v>70</v>
      </c>
      <c r="N161" s="14"/>
      <c r="O161" s="14"/>
      <c r="P161" s="14"/>
      <c r="Q161" s="14"/>
      <c r="R161" s="14"/>
    </row>
    <row r="162" spans="8:18" s="4" customFormat="1" hidden="1" x14ac:dyDescent="0.25">
      <c r="H162" s="108"/>
      <c r="I162" s="108"/>
      <c r="J162" s="108"/>
      <c r="K162" s="109" t="s">
        <v>71</v>
      </c>
      <c r="L162" s="118">
        <v>0.26</v>
      </c>
      <c r="M162" s="108" t="s">
        <v>72</v>
      </c>
      <c r="N162" s="14"/>
      <c r="O162" s="14"/>
      <c r="P162" s="14"/>
      <c r="Q162" s="14"/>
      <c r="R162" s="14"/>
    </row>
    <row r="163" spans="8:18" s="4" customFormat="1" hidden="1" x14ac:dyDescent="0.25">
      <c r="H163" s="108"/>
      <c r="I163" s="108"/>
      <c r="J163" s="108"/>
      <c r="K163" s="109" t="s">
        <v>73</v>
      </c>
      <c r="L163" s="118">
        <v>0.32</v>
      </c>
      <c r="M163" s="108" t="s">
        <v>74</v>
      </c>
      <c r="N163" s="14"/>
      <c r="O163" s="14"/>
      <c r="P163" s="14"/>
      <c r="Q163" s="14"/>
      <c r="R163" s="14"/>
    </row>
    <row r="164" spans="8:18" s="4" customFormat="1" hidden="1" x14ac:dyDescent="0.25">
      <c r="H164" s="108"/>
      <c r="I164" s="108"/>
      <c r="J164" s="108"/>
      <c r="K164" s="109"/>
      <c r="L164" s="118"/>
      <c r="M164" s="108"/>
      <c r="N164" s="14"/>
      <c r="O164" s="14"/>
      <c r="P164" s="14"/>
      <c r="Q164" s="14"/>
      <c r="R164" s="14"/>
    </row>
    <row r="165" spans="8:18" s="4" customFormat="1" hidden="1" x14ac:dyDescent="0.25">
      <c r="H165" s="108">
        <v>4</v>
      </c>
      <c r="I165" s="108" t="s">
        <v>3</v>
      </c>
      <c r="J165" s="118">
        <f>AVERAGE(L165:L176)</f>
        <v>0.20499999999999996</v>
      </c>
      <c r="K165" s="109" t="s">
        <v>411</v>
      </c>
      <c r="L165" s="118">
        <v>0.08</v>
      </c>
      <c r="M165" s="108" t="s">
        <v>410</v>
      </c>
      <c r="N165" s="14"/>
      <c r="O165" s="14"/>
      <c r="P165" s="14"/>
      <c r="Q165" s="14"/>
      <c r="R165" s="14"/>
    </row>
    <row r="166" spans="8:18" s="4" customFormat="1" hidden="1" x14ac:dyDescent="0.25">
      <c r="H166" s="108"/>
      <c r="I166" s="108"/>
      <c r="J166" s="108"/>
      <c r="K166" s="109" t="s">
        <v>75</v>
      </c>
      <c r="L166" s="118">
        <v>0.24</v>
      </c>
      <c r="M166" s="108" t="s">
        <v>76</v>
      </c>
      <c r="N166" s="14"/>
      <c r="O166" s="14"/>
      <c r="P166" s="14"/>
      <c r="Q166" s="14"/>
      <c r="R166" s="14"/>
    </row>
    <row r="167" spans="8:18" s="4" customFormat="1" hidden="1" x14ac:dyDescent="0.25">
      <c r="H167" s="108"/>
      <c r="I167" s="108"/>
      <c r="J167" s="108"/>
      <c r="K167" s="109" t="s">
        <v>408</v>
      </c>
      <c r="L167" s="118">
        <v>0.32</v>
      </c>
      <c r="M167" s="108" t="s">
        <v>409</v>
      </c>
      <c r="N167" s="14"/>
      <c r="O167" s="14"/>
      <c r="P167" s="14"/>
      <c r="Q167" s="14"/>
      <c r="R167" s="14"/>
    </row>
    <row r="168" spans="8:18" s="4" customFormat="1" hidden="1" x14ac:dyDescent="0.25">
      <c r="H168" s="108"/>
      <c r="I168" s="108"/>
      <c r="J168" s="108"/>
      <c r="K168" s="109" t="s">
        <v>414</v>
      </c>
      <c r="L168" s="118">
        <v>0.08</v>
      </c>
      <c r="M168" s="108" t="s">
        <v>415</v>
      </c>
      <c r="N168" s="14"/>
      <c r="O168" s="14"/>
      <c r="P168" s="14"/>
      <c r="Q168" s="14"/>
      <c r="R168" s="14"/>
    </row>
    <row r="169" spans="8:18" s="4" customFormat="1" hidden="1" x14ac:dyDescent="0.25">
      <c r="H169" s="108"/>
      <c r="I169" s="108"/>
      <c r="J169" s="108"/>
      <c r="K169" s="109" t="s">
        <v>77</v>
      </c>
      <c r="L169" s="118">
        <v>0.08</v>
      </c>
      <c r="M169" s="108" t="s">
        <v>78</v>
      </c>
      <c r="N169" s="14"/>
      <c r="O169" s="14"/>
      <c r="P169" s="14"/>
      <c r="Q169" s="14"/>
      <c r="R169" s="14"/>
    </row>
    <row r="170" spans="8:18" s="4" customFormat="1" hidden="1" x14ac:dyDescent="0.25">
      <c r="H170" s="108"/>
      <c r="I170" s="108"/>
      <c r="J170" s="108"/>
      <c r="K170" s="109" t="s">
        <v>413</v>
      </c>
      <c r="L170" s="118">
        <v>0.22</v>
      </c>
      <c r="M170" s="108" t="s">
        <v>412</v>
      </c>
      <c r="N170" s="14"/>
      <c r="O170" s="14"/>
      <c r="P170" s="14"/>
      <c r="Q170" s="14"/>
      <c r="R170" s="14"/>
    </row>
    <row r="171" spans="8:18" s="4" customFormat="1" hidden="1" x14ac:dyDescent="0.25">
      <c r="H171" s="108"/>
      <c r="I171" s="108"/>
      <c r="J171" s="108"/>
      <c r="K171" s="109" t="s">
        <v>79</v>
      </c>
      <c r="L171" s="118">
        <v>0.4</v>
      </c>
      <c r="M171" s="108" t="s">
        <v>80</v>
      </c>
      <c r="N171" s="14"/>
      <c r="O171" s="14"/>
      <c r="P171" s="14"/>
      <c r="Q171" s="14"/>
      <c r="R171" s="14"/>
    </row>
    <row r="172" spans="8:18" s="4" customFormat="1" hidden="1" x14ac:dyDescent="0.25">
      <c r="H172" s="108"/>
      <c r="I172" s="108"/>
      <c r="J172" s="108"/>
      <c r="K172" s="109" t="s">
        <v>81</v>
      </c>
      <c r="L172" s="118">
        <v>0.24</v>
      </c>
      <c r="M172" s="108" t="s">
        <v>82</v>
      </c>
      <c r="N172" s="14"/>
      <c r="O172" s="14"/>
      <c r="P172" s="14"/>
      <c r="Q172" s="14"/>
      <c r="R172" s="14"/>
    </row>
    <row r="173" spans="8:18" s="4" customFormat="1" hidden="1" x14ac:dyDescent="0.25">
      <c r="H173" s="108"/>
      <c r="I173" s="108"/>
      <c r="J173" s="108"/>
      <c r="K173" s="109" t="s">
        <v>83</v>
      </c>
      <c r="L173" s="118">
        <v>0.12</v>
      </c>
      <c r="M173" s="108" t="s">
        <v>84</v>
      </c>
      <c r="N173" s="14"/>
      <c r="O173" s="14"/>
      <c r="P173" s="14"/>
      <c r="Q173" s="14"/>
      <c r="R173" s="14"/>
    </row>
    <row r="174" spans="8:18" s="4" customFormat="1" hidden="1" x14ac:dyDescent="0.25">
      <c r="H174" s="108"/>
      <c r="I174" s="108"/>
      <c r="J174" s="108"/>
      <c r="K174" s="109" t="s">
        <v>85</v>
      </c>
      <c r="L174" s="118">
        <v>0.12</v>
      </c>
      <c r="M174" s="108" t="s">
        <v>86</v>
      </c>
      <c r="N174" s="14"/>
      <c r="O174" s="14"/>
      <c r="P174" s="14"/>
      <c r="Q174" s="14"/>
      <c r="R174" s="14"/>
    </row>
    <row r="175" spans="8:18" s="4" customFormat="1" hidden="1" x14ac:dyDescent="0.25">
      <c r="H175" s="108"/>
      <c r="I175" s="108"/>
      <c r="J175" s="108"/>
      <c r="K175" s="109" t="s">
        <v>87</v>
      </c>
      <c r="L175" s="118">
        <v>0.24</v>
      </c>
      <c r="M175" s="108" t="s">
        <v>88</v>
      </c>
      <c r="N175" s="14"/>
      <c r="O175" s="14"/>
      <c r="P175" s="14"/>
      <c r="Q175" s="14"/>
      <c r="R175" s="14"/>
    </row>
    <row r="176" spans="8:18" s="4" customFormat="1" hidden="1" x14ac:dyDescent="0.25">
      <c r="H176" s="108"/>
      <c r="I176" s="108"/>
      <c r="J176" s="108"/>
      <c r="K176" s="109" t="s">
        <v>89</v>
      </c>
      <c r="L176" s="118">
        <v>0.32</v>
      </c>
      <c r="M176" s="108" t="s">
        <v>90</v>
      </c>
      <c r="N176" s="14"/>
      <c r="O176" s="14"/>
      <c r="P176" s="14"/>
      <c r="Q176" s="14"/>
      <c r="R176" s="14"/>
    </row>
    <row r="177" spans="8:18" s="4" customFormat="1" hidden="1" x14ac:dyDescent="0.25">
      <c r="H177" s="108"/>
      <c r="I177" s="108"/>
      <c r="J177" s="108"/>
      <c r="K177" s="109"/>
      <c r="L177" s="118"/>
      <c r="M177" s="108"/>
      <c r="N177" s="14"/>
      <c r="O177" s="14"/>
      <c r="P177" s="14"/>
      <c r="Q177" s="14"/>
      <c r="R177" s="14"/>
    </row>
    <row r="178" spans="8:18" s="4" customFormat="1" hidden="1" x14ac:dyDescent="0.25">
      <c r="H178" s="108">
        <v>5</v>
      </c>
      <c r="I178" s="108" t="s">
        <v>4</v>
      </c>
      <c r="J178" s="118">
        <f>AVERAGE(L178:L185)</f>
        <v>0.38750000000000007</v>
      </c>
      <c r="K178" s="109" t="s">
        <v>91</v>
      </c>
      <c r="L178" s="118">
        <v>0.32</v>
      </c>
      <c r="M178" s="108" t="s">
        <v>92</v>
      </c>
      <c r="N178" s="14"/>
      <c r="O178" s="14"/>
      <c r="P178" s="14"/>
      <c r="Q178" s="14"/>
      <c r="R178" s="14"/>
    </row>
    <row r="179" spans="8:18" s="4" customFormat="1" hidden="1" x14ac:dyDescent="0.25">
      <c r="H179" s="108"/>
      <c r="I179" s="108"/>
      <c r="J179" s="108"/>
      <c r="K179" s="109" t="s">
        <v>93</v>
      </c>
      <c r="L179" s="118">
        <v>0.8</v>
      </c>
      <c r="M179" s="108" t="s">
        <v>94</v>
      </c>
      <c r="N179" s="14"/>
      <c r="O179" s="14"/>
      <c r="P179" s="14"/>
      <c r="Q179" s="14"/>
      <c r="R179" s="14"/>
    </row>
    <row r="180" spans="8:18" s="4" customFormat="1" hidden="1" x14ac:dyDescent="0.25">
      <c r="H180" s="108"/>
      <c r="I180" s="108"/>
      <c r="J180" s="108"/>
      <c r="K180" s="109" t="s">
        <v>95</v>
      </c>
      <c r="L180" s="118">
        <v>0.24</v>
      </c>
      <c r="M180" s="108" t="s">
        <v>96</v>
      </c>
      <c r="N180" s="14"/>
      <c r="O180" s="14"/>
      <c r="P180" s="14"/>
      <c r="Q180" s="14"/>
      <c r="R180" s="14"/>
    </row>
    <row r="181" spans="8:18" s="4" customFormat="1" hidden="1" x14ac:dyDescent="0.25">
      <c r="H181" s="108"/>
      <c r="I181" s="108"/>
      <c r="J181" s="108"/>
      <c r="K181" s="109" t="s">
        <v>97</v>
      </c>
      <c r="L181" s="118">
        <v>0.32</v>
      </c>
      <c r="M181" s="108" t="s">
        <v>98</v>
      </c>
      <c r="N181" s="14"/>
      <c r="O181" s="14"/>
      <c r="P181" s="14"/>
      <c r="Q181" s="14"/>
      <c r="R181" s="14"/>
    </row>
    <row r="182" spans="8:18" s="4" customFormat="1" hidden="1" x14ac:dyDescent="0.25">
      <c r="H182" s="108"/>
      <c r="I182" s="108"/>
      <c r="J182" s="108"/>
      <c r="K182" s="109" t="s">
        <v>99</v>
      </c>
      <c r="L182" s="118">
        <v>0.12</v>
      </c>
      <c r="M182" s="108" t="s">
        <v>100</v>
      </c>
      <c r="N182" s="14"/>
      <c r="O182" s="14"/>
      <c r="P182" s="14"/>
      <c r="Q182" s="14"/>
      <c r="R182" s="14"/>
    </row>
    <row r="183" spans="8:18" s="4" customFormat="1" hidden="1" x14ac:dyDescent="0.25">
      <c r="H183" s="108"/>
      <c r="I183" s="108"/>
      <c r="J183" s="108"/>
      <c r="K183" s="109" t="s">
        <v>101</v>
      </c>
      <c r="L183" s="118">
        <v>0.1</v>
      </c>
      <c r="M183" s="108" t="s">
        <v>102</v>
      </c>
      <c r="N183" s="14"/>
      <c r="O183" s="14"/>
      <c r="P183" s="14"/>
      <c r="Q183" s="14"/>
      <c r="R183" s="14"/>
    </row>
    <row r="184" spans="8:18" s="4" customFormat="1" hidden="1" x14ac:dyDescent="0.25">
      <c r="H184" s="108"/>
      <c r="I184" s="108"/>
      <c r="J184" s="108"/>
      <c r="K184" s="109" t="s">
        <v>103</v>
      </c>
      <c r="L184" s="118">
        <v>1</v>
      </c>
      <c r="M184" s="108" t="s">
        <v>104</v>
      </c>
      <c r="N184" s="14"/>
      <c r="O184" s="14"/>
      <c r="P184" s="14"/>
      <c r="Q184" s="14"/>
      <c r="R184" s="14"/>
    </row>
    <row r="185" spans="8:18" s="4" customFormat="1" hidden="1" x14ac:dyDescent="0.25">
      <c r="H185" s="108"/>
      <c r="I185" s="108"/>
      <c r="J185" s="108"/>
      <c r="K185" s="109" t="s">
        <v>105</v>
      </c>
      <c r="L185" s="118">
        <v>0.2</v>
      </c>
      <c r="M185" s="108" t="s">
        <v>106</v>
      </c>
      <c r="N185" s="14"/>
      <c r="O185" s="14"/>
      <c r="P185" s="14"/>
      <c r="Q185" s="14"/>
      <c r="R185" s="14"/>
    </row>
    <row r="186" spans="8:18" s="4" customFormat="1" hidden="1" x14ac:dyDescent="0.25">
      <c r="H186" s="108"/>
      <c r="I186" s="108"/>
      <c r="J186" s="108"/>
      <c r="K186" s="109"/>
      <c r="L186" s="118"/>
      <c r="M186" s="108"/>
      <c r="N186" s="14"/>
      <c r="O186" s="14"/>
      <c r="P186" s="14"/>
      <c r="Q186" s="14"/>
      <c r="R186" s="14"/>
    </row>
    <row r="187" spans="8:18" s="4" customFormat="1" hidden="1" x14ac:dyDescent="0.25">
      <c r="H187" s="108">
        <v>6</v>
      </c>
      <c r="I187" s="108" t="s">
        <v>5</v>
      </c>
      <c r="J187" s="118">
        <f>AVERAGE(L187:L194)</f>
        <v>0.62250000000000005</v>
      </c>
      <c r="K187" s="109" t="s">
        <v>107</v>
      </c>
      <c r="L187" s="118">
        <v>1</v>
      </c>
      <c r="M187" s="108" t="s">
        <v>108</v>
      </c>
      <c r="N187" s="14"/>
      <c r="O187" s="14"/>
      <c r="P187" s="14"/>
      <c r="Q187" s="14"/>
      <c r="R187" s="14"/>
    </row>
    <row r="188" spans="8:18" s="4" customFormat="1" hidden="1" x14ac:dyDescent="0.25">
      <c r="H188" s="108"/>
      <c r="I188" s="108"/>
      <c r="J188" s="108"/>
      <c r="K188" s="109" t="s">
        <v>109</v>
      </c>
      <c r="L188" s="118">
        <v>0.8</v>
      </c>
      <c r="M188" s="108" t="s">
        <v>110</v>
      </c>
      <c r="N188" s="14"/>
      <c r="O188" s="14"/>
      <c r="P188" s="14"/>
      <c r="Q188" s="14"/>
      <c r="R188" s="14"/>
    </row>
    <row r="189" spans="8:18" s="4" customFormat="1" hidden="1" x14ac:dyDescent="0.25">
      <c r="H189" s="108"/>
      <c r="I189" s="108"/>
      <c r="J189" s="108"/>
      <c r="K189" s="109" t="s">
        <v>111</v>
      </c>
      <c r="L189" s="118">
        <v>0.4</v>
      </c>
      <c r="M189" s="108" t="s">
        <v>112</v>
      </c>
      <c r="N189" s="14"/>
      <c r="O189" s="14"/>
      <c r="P189" s="14"/>
      <c r="Q189" s="14"/>
      <c r="R189" s="14"/>
    </row>
    <row r="190" spans="8:18" s="4" customFormat="1" hidden="1" x14ac:dyDescent="0.25">
      <c r="H190" s="108"/>
      <c r="I190" s="108"/>
      <c r="J190" s="108"/>
      <c r="K190" s="109" t="s">
        <v>113</v>
      </c>
      <c r="L190" s="118">
        <v>0.4</v>
      </c>
      <c r="M190" s="108" t="s">
        <v>114</v>
      </c>
      <c r="N190" s="14"/>
      <c r="O190" s="14"/>
      <c r="P190" s="14"/>
      <c r="Q190" s="14"/>
      <c r="R190" s="14"/>
    </row>
    <row r="191" spans="8:18" s="4" customFormat="1" hidden="1" x14ac:dyDescent="0.25">
      <c r="H191" s="108"/>
      <c r="I191" s="108"/>
      <c r="J191" s="108"/>
      <c r="K191" s="109" t="s">
        <v>115</v>
      </c>
      <c r="L191" s="118">
        <v>1.1000000000000001</v>
      </c>
      <c r="M191" s="108" t="s">
        <v>116</v>
      </c>
      <c r="N191" s="14"/>
      <c r="O191" s="14"/>
      <c r="P191" s="14"/>
      <c r="Q191" s="14"/>
      <c r="R191" s="14"/>
    </row>
    <row r="192" spans="8:18" s="4" customFormat="1" hidden="1" x14ac:dyDescent="0.25">
      <c r="H192" s="108"/>
      <c r="I192" s="108"/>
      <c r="J192" s="108"/>
      <c r="K192" s="109" t="s">
        <v>117</v>
      </c>
      <c r="L192" s="118">
        <v>0.48</v>
      </c>
      <c r="M192" s="108" t="s">
        <v>118</v>
      </c>
      <c r="N192" s="14"/>
      <c r="O192" s="14"/>
      <c r="P192" s="14"/>
      <c r="Q192" s="14"/>
      <c r="R192" s="14"/>
    </row>
    <row r="193" spans="8:18" s="4" customFormat="1" hidden="1" x14ac:dyDescent="0.25">
      <c r="H193" s="108"/>
      <c r="I193" s="108"/>
      <c r="J193" s="108"/>
      <c r="K193" s="109" t="s">
        <v>119</v>
      </c>
      <c r="L193" s="118">
        <v>0.32</v>
      </c>
      <c r="M193" s="108" t="s">
        <v>120</v>
      </c>
      <c r="N193" s="14"/>
      <c r="O193" s="14"/>
      <c r="P193" s="14"/>
      <c r="Q193" s="14"/>
      <c r="R193" s="14"/>
    </row>
    <row r="194" spans="8:18" s="4" customFormat="1" hidden="1" x14ac:dyDescent="0.25">
      <c r="H194" s="108"/>
      <c r="I194" s="108"/>
      <c r="J194" s="108"/>
      <c r="K194" s="109" t="s">
        <v>121</v>
      </c>
      <c r="L194" s="118">
        <v>0.48</v>
      </c>
      <c r="M194" s="108" t="s">
        <v>122</v>
      </c>
      <c r="N194" s="14"/>
      <c r="O194" s="14"/>
      <c r="P194" s="14"/>
      <c r="Q194" s="14"/>
      <c r="R194" s="14"/>
    </row>
    <row r="195" spans="8:18" s="4" customFormat="1" hidden="1" x14ac:dyDescent="0.25">
      <c r="H195" s="108"/>
      <c r="I195" s="108"/>
      <c r="J195" s="108"/>
      <c r="K195" s="109"/>
      <c r="L195" s="118"/>
      <c r="M195" s="108"/>
      <c r="N195" s="14"/>
      <c r="O195" s="14"/>
      <c r="P195" s="14"/>
      <c r="Q195" s="14"/>
      <c r="R195" s="14"/>
    </row>
    <row r="196" spans="8:18" s="4" customFormat="1" hidden="1" x14ac:dyDescent="0.25">
      <c r="H196" s="108">
        <v>7</v>
      </c>
      <c r="I196" s="108" t="s">
        <v>6</v>
      </c>
      <c r="J196" s="118">
        <f>AVERAGE(L196:L204)</f>
        <v>0.22222222222222221</v>
      </c>
      <c r="K196" s="109" t="s">
        <v>123</v>
      </c>
      <c r="L196" s="118">
        <v>0.12</v>
      </c>
      <c r="M196" s="108" t="s">
        <v>124</v>
      </c>
      <c r="N196" s="14"/>
      <c r="O196" s="14"/>
      <c r="P196" s="14"/>
      <c r="Q196" s="14"/>
      <c r="R196" s="14"/>
    </row>
    <row r="197" spans="8:18" s="4" customFormat="1" hidden="1" x14ac:dyDescent="0.25">
      <c r="H197" s="108"/>
      <c r="I197" s="108"/>
      <c r="J197" s="108"/>
      <c r="K197" s="109" t="s">
        <v>125</v>
      </c>
      <c r="L197" s="118">
        <v>0.12</v>
      </c>
      <c r="M197" s="108" t="s">
        <v>126</v>
      </c>
      <c r="N197" s="14"/>
      <c r="O197" s="14"/>
      <c r="P197" s="14"/>
      <c r="Q197" s="14"/>
      <c r="R197" s="14"/>
    </row>
    <row r="198" spans="8:18" s="4" customFormat="1" hidden="1" x14ac:dyDescent="0.25">
      <c r="H198" s="108"/>
      <c r="I198" s="108"/>
      <c r="J198" s="108"/>
      <c r="K198" s="109" t="s">
        <v>127</v>
      </c>
      <c r="L198" s="118">
        <v>0.12</v>
      </c>
      <c r="M198" s="108" t="s">
        <v>128</v>
      </c>
      <c r="N198" s="14"/>
      <c r="O198" s="14"/>
      <c r="P198" s="14"/>
      <c r="Q198" s="14"/>
      <c r="R198" s="14"/>
    </row>
    <row r="199" spans="8:18" s="4" customFormat="1" hidden="1" x14ac:dyDescent="0.25">
      <c r="H199" s="108"/>
      <c r="I199" s="108"/>
      <c r="J199" s="108"/>
      <c r="K199" s="109" t="s">
        <v>129</v>
      </c>
      <c r="L199" s="118">
        <v>0.12</v>
      </c>
      <c r="M199" s="108" t="s">
        <v>130</v>
      </c>
      <c r="N199" s="14"/>
      <c r="O199" s="14"/>
      <c r="P199" s="14"/>
      <c r="Q199" s="14"/>
      <c r="R199" s="14"/>
    </row>
    <row r="200" spans="8:18" s="4" customFormat="1" hidden="1" x14ac:dyDescent="0.25">
      <c r="H200" s="108"/>
      <c r="I200" s="108"/>
      <c r="J200" s="108"/>
      <c r="K200" s="109" t="s">
        <v>131</v>
      </c>
      <c r="L200" s="118">
        <v>0.48</v>
      </c>
      <c r="M200" s="108" t="s">
        <v>132</v>
      </c>
      <c r="N200" s="14"/>
      <c r="O200" s="14"/>
      <c r="P200" s="14"/>
      <c r="Q200" s="14"/>
      <c r="R200" s="14"/>
    </row>
    <row r="201" spans="8:18" s="4" customFormat="1" hidden="1" x14ac:dyDescent="0.25">
      <c r="H201" s="108"/>
      <c r="I201" s="108"/>
      <c r="J201" s="108"/>
      <c r="K201" s="109" t="s">
        <v>133</v>
      </c>
      <c r="L201" s="118">
        <v>0.12</v>
      </c>
      <c r="M201" s="108" t="s">
        <v>134</v>
      </c>
      <c r="N201" s="14"/>
      <c r="O201" s="14"/>
      <c r="P201" s="14"/>
      <c r="Q201" s="14"/>
      <c r="R201" s="14"/>
    </row>
    <row r="202" spans="8:18" s="4" customFormat="1" hidden="1" x14ac:dyDescent="0.25">
      <c r="H202" s="108"/>
      <c r="I202" s="108"/>
      <c r="J202" s="108"/>
      <c r="K202" s="109" t="s">
        <v>135</v>
      </c>
      <c r="L202" s="118">
        <v>0.12</v>
      </c>
      <c r="M202" s="108" t="s">
        <v>136</v>
      </c>
      <c r="N202" s="14"/>
      <c r="O202" s="14"/>
      <c r="P202" s="14"/>
      <c r="Q202" s="14"/>
      <c r="R202" s="14"/>
    </row>
    <row r="203" spans="8:18" s="4" customFormat="1" hidden="1" x14ac:dyDescent="0.25">
      <c r="H203" s="108"/>
      <c r="I203" s="108"/>
      <c r="J203" s="108"/>
      <c r="K203" s="109" t="s">
        <v>137</v>
      </c>
      <c r="L203" s="118">
        <v>0.32</v>
      </c>
      <c r="M203" s="108" t="s">
        <v>138</v>
      </c>
      <c r="N203" s="14"/>
      <c r="O203" s="14"/>
      <c r="P203" s="14"/>
      <c r="Q203" s="14"/>
      <c r="R203" s="14"/>
    </row>
    <row r="204" spans="8:18" s="4" customFormat="1" hidden="1" x14ac:dyDescent="0.25">
      <c r="H204" s="108"/>
      <c r="I204" s="108"/>
      <c r="J204" s="108"/>
      <c r="K204" s="109" t="s">
        <v>139</v>
      </c>
      <c r="L204" s="118">
        <v>0.48</v>
      </c>
      <c r="M204" s="108" t="s">
        <v>140</v>
      </c>
      <c r="N204" s="14"/>
      <c r="O204" s="14"/>
      <c r="P204" s="14"/>
      <c r="Q204" s="14"/>
      <c r="R204" s="14"/>
    </row>
    <row r="205" spans="8:18" s="4" customFormat="1" hidden="1" x14ac:dyDescent="0.25">
      <c r="H205" s="108"/>
      <c r="I205" s="108"/>
      <c r="J205" s="108"/>
      <c r="K205" s="109"/>
      <c r="L205" s="118"/>
      <c r="M205" s="108"/>
      <c r="N205" s="14"/>
      <c r="O205" s="14"/>
      <c r="P205" s="14"/>
      <c r="Q205" s="14"/>
      <c r="R205" s="14"/>
    </row>
    <row r="206" spans="8:18" s="4" customFormat="1" hidden="1" x14ac:dyDescent="0.25">
      <c r="H206" s="108">
        <v>8</v>
      </c>
      <c r="I206" s="108" t="s">
        <v>7</v>
      </c>
      <c r="J206" s="118">
        <f>AVERAGE(L206:L219)</f>
        <v>0.14857142857142858</v>
      </c>
      <c r="K206" s="109" t="s">
        <v>418</v>
      </c>
      <c r="L206" s="118">
        <v>0.12</v>
      </c>
      <c r="M206" s="108" t="s">
        <v>419</v>
      </c>
      <c r="N206" s="14"/>
      <c r="O206" s="14"/>
      <c r="P206" s="14"/>
      <c r="Q206" s="14"/>
      <c r="R206" s="14"/>
    </row>
    <row r="207" spans="8:18" s="4" customFormat="1" hidden="1" x14ac:dyDescent="0.25">
      <c r="H207" s="108"/>
      <c r="I207" s="108"/>
      <c r="J207" s="108"/>
      <c r="K207" s="109" t="s">
        <v>141</v>
      </c>
      <c r="L207" s="118">
        <v>0.12</v>
      </c>
      <c r="M207" s="108" t="s">
        <v>142</v>
      </c>
      <c r="N207" s="14"/>
      <c r="O207" s="14"/>
      <c r="P207" s="14"/>
      <c r="Q207" s="14"/>
      <c r="R207" s="14"/>
    </row>
    <row r="208" spans="8:18" s="4" customFormat="1" hidden="1" x14ac:dyDescent="0.25">
      <c r="H208" s="108"/>
      <c r="I208" s="108"/>
      <c r="J208" s="108"/>
      <c r="K208" s="109" t="s">
        <v>143</v>
      </c>
      <c r="L208" s="118">
        <v>0.14000000000000001</v>
      </c>
      <c r="M208" s="108" t="s">
        <v>144</v>
      </c>
      <c r="N208" s="14"/>
      <c r="O208" s="14"/>
      <c r="P208" s="14"/>
      <c r="Q208" s="14"/>
      <c r="R208" s="14"/>
    </row>
    <row r="209" spans="8:18" s="4" customFormat="1" hidden="1" x14ac:dyDescent="0.25">
      <c r="H209" s="108"/>
      <c r="I209" s="108"/>
      <c r="J209" s="108"/>
      <c r="K209" s="109" t="s">
        <v>145</v>
      </c>
      <c r="L209" s="118">
        <v>0.12</v>
      </c>
      <c r="M209" s="108" t="s">
        <v>146</v>
      </c>
      <c r="N209" s="14"/>
      <c r="O209" s="14"/>
      <c r="P209" s="14"/>
      <c r="Q209" s="14"/>
      <c r="R209" s="14"/>
    </row>
    <row r="210" spans="8:18" s="4" customFormat="1" hidden="1" x14ac:dyDescent="0.25">
      <c r="H210" s="108"/>
      <c r="I210" s="108"/>
      <c r="J210" s="108"/>
      <c r="K210" s="109" t="s">
        <v>420</v>
      </c>
      <c r="L210" s="118">
        <v>0.12</v>
      </c>
      <c r="M210" s="108" t="s">
        <v>422</v>
      </c>
      <c r="N210" s="14"/>
      <c r="O210" s="14"/>
      <c r="P210" s="14"/>
      <c r="Q210" s="14"/>
      <c r="R210" s="14"/>
    </row>
    <row r="211" spans="8:18" s="4" customFormat="1" hidden="1" x14ac:dyDescent="0.25">
      <c r="H211" s="108"/>
      <c r="I211" s="108"/>
      <c r="J211" s="108"/>
      <c r="K211" s="109" t="s">
        <v>421</v>
      </c>
      <c r="L211" s="118">
        <v>0.12</v>
      </c>
      <c r="M211" s="108" t="s">
        <v>423</v>
      </c>
      <c r="N211" s="14"/>
      <c r="O211" s="14"/>
      <c r="P211" s="14"/>
      <c r="Q211" s="14"/>
      <c r="R211" s="14"/>
    </row>
    <row r="212" spans="8:18" s="4" customFormat="1" hidden="1" x14ac:dyDescent="0.25">
      <c r="H212" s="108"/>
      <c r="I212" s="108"/>
      <c r="J212" s="108"/>
      <c r="K212" s="109" t="s">
        <v>416</v>
      </c>
      <c r="L212" s="118">
        <v>0.12</v>
      </c>
      <c r="M212" s="108" t="s">
        <v>417</v>
      </c>
      <c r="N212" s="14"/>
      <c r="O212" s="14"/>
      <c r="P212" s="14"/>
      <c r="Q212" s="14"/>
      <c r="R212" s="14"/>
    </row>
    <row r="213" spans="8:18" s="4" customFormat="1" hidden="1" x14ac:dyDescent="0.25">
      <c r="H213" s="108"/>
      <c r="I213" s="108"/>
      <c r="J213" s="108"/>
      <c r="K213" s="109" t="s">
        <v>148</v>
      </c>
      <c r="L213" s="118">
        <v>0.18</v>
      </c>
      <c r="M213" s="108" t="s">
        <v>149</v>
      </c>
      <c r="N213" s="14"/>
      <c r="O213" s="14"/>
      <c r="P213" s="14"/>
      <c r="Q213" s="14"/>
      <c r="R213" s="14"/>
    </row>
    <row r="214" spans="8:18" s="4" customFormat="1" hidden="1" x14ac:dyDescent="0.25">
      <c r="H214" s="108"/>
      <c r="I214" s="108"/>
      <c r="J214" s="108"/>
      <c r="K214" s="109" t="s">
        <v>424</v>
      </c>
      <c r="L214" s="118">
        <v>0.16</v>
      </c>
      <c r="M214" s="108" t="s">
        <v>152</v>
      </c>
      <c r="N214" s="14"/>
      <c r="O214" s="14"/>
      <c r="P214" s="14"/>
      <c r="Q214" s="14"/>
      <c r="R214" s="14"/>
    </row>
    <row r="215" spans="8:18" s="4" customFormat="1" hidden="1" x14ac:dyDescent="0.25">
      <c r="H215" s="108"/>
      <c r="I215" s="108"/>
      <c r="J215" s="108"/>
      <c r="K215" s="109" t="s">
        <v>425</v>
      </c>
      <c r="L215" s="118">
        <v>0.2</v>
      </c>
      <c r="M215" s="108" t="s">
        <v>147</v>
      </c>
      <c r="N215" s="14"/>
      <c r="O215" s="14"/>
      <c r="P215" s="14"/>
      <c r="Q215" s="14"/>
      <c r="R215" s="14"/>
    </row>
    <row r="216" spans="8:18" s="4" customFormat="1" hidden="1" x14ac:dyDescent="0.25">
      <c r="H216" s="108"/>
      <c r="I216" s="108"/>
      <c r="J216" s="108"/>
      <c r="K216" s="109" t="s">
        <v>150</v>
      </c>
      <c r="L216" s="118">
        <v>0.12</v>
      </c>
      <c r="M216" s="108" t="s">
        <v>151</v>
      </c>
      <c r="N216" s="14"/>
      <c r="O216" s="14"/>
      <c r="P216" s="14"/>
      <c r="Q216" s="14"/>
      <c r="R216" s="14"/>
    </row>
    <row r="217" spans="8:18" s="4" customFormat="1" hidden="1" x14ac:dyDescent="0.25">
      <c r="H217" s="108"/>
      <c r="I217" s="108"/>
      <c r="J217" s="108"/>
      <c r="K217" s="109" t="s">
        <v>153</v>
      </c>
      <c r="L217" s="118">
        <v>0.16</v>
      </c>
      <c r="M217" s="108" t="s">
        <v>154</v>
      </c>
      <c r="N217" s="14"/>
      <c r="O217" s="14"/>
      <c r="P217" s="14"/>
      <c r="Q217" s="14"/>
      <c r="R217" s="14"/>
    </row>
    <row r="218" spans="8:18" s="4" customFormat="1" hidden="1" x14ac:dyDescent="0.25">
      <c r="H218" s="108"/>
      <c r="I218" s="108"/>
      <c r="J218" s="108"/>
      <c r="K218" s="109" t="s">
        <v>155</v>
      </c>
      <c r="L218" s="118">
        <v>0.28000000000000003</v>
      </c>
      <c r="M218" s="108" t="s">
        <v>156</v>
      </c>
      <c r="N218" s="14"/>
      <c r="O218" s="14"/>
      <c r="P218" s="14"/>
      <c r="Q218" s="14"/>
      <c r="R218" s="14"/>
    </row>
    <row r="219" spans="8:18" s="4" customFormat="1" hidden="1" x14ac:dyDescent="0.25">
      <c r="H219" s="108"/>
      <c r="I219" s="108"/>
      <c r="J219" s="108"/>
      <c r="K219" s="109" t="s">
        <v>157</v>
      </c>
      <c r="L219" s="118">
        <v>0.12</v>
      </c>
      <c r="M219" s="108" t="s">
        <v>158</v>
      </c>
      <c r="N219" s="14"/>
      <c r="O219" s="14"/>
      <c r="P219" s="14"/>
      <c r="Q219" s="14"/>
      <c r="R219" s="14"/>
    </row>
    <row r="220" spans="8:18" s="4" customFormat="1" hidden="1" x14ac:dyDescent="0.25">
      <c r="H220" s="108"/>
      <c r="I220" s="108"/>
      <c r="J220" s="108"/>
      <c r="K220" s="109"/>
      <c r="L220" s="118"/>
      <c r="M220" s="108"/>
      <c r="N220" s="14"/>
      <c r="O220" s="14"/>
      <c r="P220" s="14"/>
      <c r="Q220" s="14"/>
      <c r="R220" s="14"/>
    </row>
    <row r="221" spans="8:18" s="4" customFormat="1" hidden="1" x14ac:dyDescent="0.25">
      <c r="H221" s="108">
        <v>9</v>
      </c>
      <c r="I221" s="108" t="s">
        <v>8</v>
      </c>
      <c r="J221" s="118">
        <f>AVERAGE(L221:L228)</f>
        <v>0.13500000000000001</v>
      </c>
      <c r="K221" s="109" t="s">
        <v>159</v>
      </c>
      <c r="L221" s="118">
        <v>0.12</v>
      </c>
      <c r="M221" s="108" t="s">
        <v>160</v>
      </c>
      <c r="N221" s="14"/>
      <c r="O221" s="14"/>
      <c r="P221" s="14"/>
      <c r="Q221" s="14"/>
      <c r="R221" s="14"/>
    </row>
    <row r="222" spans="8:18" s="4" customFormat="1" hidden="1" x14ac:dyDescent="0.25">
      <c r="H222" s="108"/>
      <c r="I222" s="108"/>
      <c r="J222" s="108"/>
      <c r="K222" s="109" t="s">
        <v>161</v>
      </c>
      <c r="L222" s="118">
        <v>0.12</v>
      </c>
      <c r="M222" s="108" t="s">
        <v>162</v>
      </c>
      <c r="N222" s="14"/>
      <c r="O222" s="14"/>
      <c r="P222" s="14"/>
      <c r="Q222" s="14"/>
      <c r="R222" s="14"/>
    </row>
    <row r="223" spans="8:18" s="4" customFormat="1" hidden="1" x14ac:dyDescent="0.25">
      <c r="H223" s="108"/>
      <c r="I223" s="108"/>
      <c r="J223" s="108"/>
      <c r="K223" s="109" t="s">
        <v>428</v>
      </c>
      <c r="L223" s="118">
        <v>0.12</v>
      </c>
      <c r="M223" s="108" t="s">
        <v>429</v>
      </c>
      <c r="N223" s="14"/>
      <c r="O223" s="14"/>
      <c r="P223" s="14"/>
      <c r="Q223" s="14"/>
      <c r="R223" s="14"/>
    </row>
    <row r="224" spans="8:18" s="4" customFormat="1" hidden="1" x14ac:dyDescent="0.25">
      <c r="H224" s="108"/>
      <c r="I224" s="108"/>
      <c r="J224" s="108"/>
      <c r="K224" s="109" t="s">
        <v>163</v>
      </c>
      <c r="L224" s="118">
        <v>0.12</v>
      </c>
      <c r="M224" s="108" t="s">
        <v>164</v>
      </c>
      <c r="N224" s="14"/>
      <c r="O224" s="14"/>
      <c r="P224" s="14"/>
      <c r="Q224" s="14"/>
      <c r="R224" s="14"/>
    </row>
    <row r="225" spans="8:18" s="4" customFormat="1" hidden="1" x14ac:dyDescent="0.25">
      <c r="H225" s="108"/>
      <c r="I225" s="108"/>
      <c r="J225" s="108"/>
      <c r="K225" s="109" t="s">
        <v>430</v>
      </c>
      <c r="L225" s="118">
        <v>0.12</v>
      </c>
      <c r="M225" s="108" t="s">
        <v>165</v>
      </c>
      <c r="N225" s="14"/>
      <c r="O225" s="14"/>
      <c r="P225" s="14"/>
      <c r="Q225" s="14"/>
      <c r="R225" s="14"/>
    </row>
    <row r="226" spans="8:18" s="4" customFormat="1" hidden="1" x14ac:dyDescent="0.25">
      <c r="H226" s="108"/>
      <c r="I226" s="108"/>
      <c r="J226" s="108"/>
      <c r="K226" s="109" t="s">
        <v>166</v>
      </c>
      <c r="L226" s="118">
        <v>0.24</v>
      </c>
      <c r="M226" s="108" t="s">
        <v>167</v>
      </c>
      <c r="N226" s="14"/>
      <c r="O226" s="14"/>
      <c r="P226" s="14"/>
      <c r="Q226" s="14"/>
      <c r="R226" s="14"/>
    </row>
    <row r="227" spans="8:18" s="4" customFormat="1" hidden="1" x14ac:dyDescent="0.25">
      <c r="H227" s="108"/>
      <c r="I227" s="108"/>
      <c r="J227" s="108"/>
      <c r="K227" s="109" t="s">
        <v>168</v>
      </c>
      <c r="L227" s="118">
        <v>0.12</v>
      </c>
      <c r="M227" s="108" t="s">
        <v>169</v>
      </c>
      <c r="N227" s="14"/>
      <c r="O227" s="14"/>
      <c r="P227" s="14"/>
      <c r="Q227" s="14"/>
      <c r="R227" s="14"/>
    </row>
    <row r="228" spans="8:18" s="4" customFormat="1" hidden="1" x14ac:dyDescent="0.25">
      <c r="H228" s="108"/>
      <c r="I228" s="108"/>
      <c r="J228" s="108"/>
      <c r="K228" s="109" t="s">
        <v>426</v>
      </c>
      <c r="L228" s="118">
        <v>0.12</v>
      </c>
      <c r="M228" s="108" t="s">
        <v>427</v>
      </c>
      <c r="N228" s="14"/>
      <c r="O228" s="14"/>
      <c r="P228" s="14"/>
      <c r="Q228" s="14"/>
      <c r="R228" s="14"/>
    </row>
    <row r="229" spans="8:18" s="4" customFormat="1" hidden="1" x14ac:dyDescent="0.25">
      <c r="H229" s="108"/>
      <c r="I229" s="108"/>
      <c r="J229" s="108"/>
      <c r="K229" s="109"/>
      <c r="L229" s="118"/>
      <c r="M229" s="108"/>
      <c r="N229" s="14"/>
      <c r="O229" s="14"/>
      <c r="P229" s="14"/>
      <c r="Q229" s="14"/>
      <c r="R229" s="14"/>
    </row>
    <row r="230" spans="8:18" s="4" customFormat="1" hidden="1" x14ac:dyDescent="0.25">
      <c r="H230" s="108">
        <v>10</v>
      </c>
      <c r="I230" s="108" t="s">
        <v>9</v>
      </c>
      <c r="J230" s="118">
        <f>AVERAGE(L230:L244)</f>
        <v>0.3053333333333334</v>
      </c>
      <c r="K230" s="109" t="s">
        <v>170</v>
      </c>
      <c r="L230" s="118">
        <v>0.4</v>
      </c>
      <c r="M230" s="108" t="s">
        <v>171</v>
      </c>
      <c r="N230" s="14"/>
      <c r="O230" s="14"/>
      <c r="P230" s="14"/>
      <c r="Q230" s="14"/>
      <c r="R230" s="14"/>
    </row>
    <row r="231" spans="8:18" s="4" customFormat="1" hidden="1" x14ac:dyDescent="0.25">
      <c r="H231" s="108"/>
      <c r="I231" s="108"/>
      <c r="J231" s="108"/>
      <c r="K231" s="109" t="s">
        <v>172</v>
      </c>
      <c r="L231" s="118">
        <v>0.24</v>
      </c>
      <c r="M231" s="108" t="s">
        <v>173</v>
      </c>
      <c r="N231" s="14"/>
      <c r="O231" s="14"/>
      <c r="P231" s="14"/>
      <c r="Q231" s="14"/>
      <c r="R231" s="14"/>
    </row>
    <row r="232" spans="8:18" s="4" customFormat="1" hidden="1" x14ac:dyDescent="0.25">
      <c r="H232" s="108"/>
      <c r="I232" s="108"/>
      <c r="J232" s="108"/>
      <c r="K232" s="109" t="s">
        <v>174</v>
      </c>
      <c r="L232" s="118">
        <v>0.64</v>
      </c>
      <c r="M232" s="108" t="s">
        <v>175</v>
      </c>
      <c r="N232" s="14"/>
      <c r="O232" s="14"/>
      <c r="P232" s="14"/>
      <c r="Q232" s="14"/>
      <c r="R232" s="14"/>
    </row>
    <row r="233" spans="8:18" s="4" customFormat="1" hidden="1" x14ac:dyDescent="0.25">
      <c r="H233" s="108"/>
      <c r="I233" s="108"/>
      <c r="J233" s="108"/>
      <c r="K233" s="109" t="s">
        <v>176</v>
      </c>
      <c r="L233" s="118">
        <v>0.64</v>
      </c>
      <c r="M233" s="108" t="s">
        <v>177</v>
      </c>
      <c r="N233" s="14"/>
      <c r="O233" s="14"/>
      <c r="P233" s="14"/>
      <c r="Q233" s="14"/>
      <c r="R233" s="14"/>
    </row>
    <row r="234" spans="8:18" s="4" customFormat="1" hidden="1" x14ac:dyDescent="0.25">
      <c r="H234" s="108"/>
      <c r="I234" s="108"/>
      <c r="J234" s="108"/>
      <c r="K234" s="109" t="s">
        <v>178</v>
      </c>
      <c r="L234" s="118">
        <v>0.48</v>
      </c>
      <c r="M234" s="108" t="s">
        <v>179</v>
      </c>
      <c r="N234" s="14"/>
      <c r="O234" s="14"/>
      <c r="P234" s="14"/>
      <c r="Q234" s="14"/>
      <c r="R234" s="14"/>
    </row>
    <row r="235" spans="8:18" s="4" customFormat="1" hidden="1" x14ac:dyDescent="0.25">
      <c r="H235" s="108"/>
      <c r="I235" s="108"/>
      <c r="J235" s="108"/>
      <c r="K235" s="109" t="s">
        <v>180</v>
      </c>
      <c r="L235" s="118">
        <v>0.12</v>
      </c>
      <c r="M235" s="108" t="s">
        <v>181</v>
      </c>
      <c r="N235" s="14"/>
      <c r="O235" s="14"/>
      <c r="P235" s="14"/>
      <c r="Q235" s="14"/>
      <c r="R235" s="14"/>
    </row>
    <row r="236" spans="8:18" s="4" customFormat="1" hidden="1" x14ac:dyDescent="0.25">
      <c r="H236" s="108"/>
      <c r="I236" s="108"/>
      <c r="J236" s="108"/>
      <c r="K236" s="109" t="s">
        <v>182</v>
      </c>
      <c r="L236" s="118">
        <v>0.4</v>
      </c>
      <c r="M236" s="108" t="s">
        <v>183</v>
      </c>
      <c r="N236" s="14"/>
      <c r="O236" s="14"/>
      <c r="P236" s="14"/>
      <c r="Q236" s="14"/>
      <c r="R236" s="14"/>
    </row>
    <row r="237" spans="8:18" s="4" customFormat="1" hidden="1" x14ac:dyDescent="0.25">
      <c r="H237" s="108"/>
      <c r="I237" s="108"/>
      <c r="J237" s="108"/>
      <c r="K237" s="109" t="s">
        <v>184</v>
      </c>
      <c r="L237" s="118">
        <v>0.12</v>
      </c>
      <c r="M237" s="108" t="s">
        <v>185</v>
      </c>
      <c r="N237" s="14"/>
      <c r="O237" s="14"/>
      <c r="P237" s="14"/>
      <c r="Q237" s="14"/>
      <c r="R237" s="14"/>
    </row>
    <row r="238" spans="8:18" s="4" customFormat="1" hidden="1" x14ac:dyDescent="0.25">
      <c r="H238" s="108"/>
      <c r="I238" s="108"/>
      <c r="J238" s="108"/>
      <c r="K238" s="109" t="s">
        <v>186</v>
      </c>
      <c r="L238" s="118">
        <v>0.12</v>
      </c>
      <c r="M238" s="108" t="s">
        <v>187</v>
      </c>
      <c r="N238" s="14"/>
      <c r="O238" s="14"/>
      <c r="P238" s="14"/>
      <c r="Q238" s="14"/>
      <c r="R238" s="14"/>
    </row>
    <row r="239" spans="8:18" s="4" customFormat="1" hidden="1" x14ac:dyDescent="0.25">
      <c r="H239" s="108"/>
      <c r="I239" s="108"/>
      <c r="J239" s="108"/>
      <c r="K239" s="109" t="s">
        <v>188</v>
      </c>
      <c r="L239" s="118">
        <v>0.18</v>
      </c>
      <c r="M239" s="108" t="s">
        <v>189</v>
      </c>
      <c r="N239" s="14"/>
      <c r="O239" s="14"/>
      <c r="P239" s="14"/>
      <c r="Q239" s="14"/>
      <c r="R239" s="14"/>
    </row>
    <row r="240" spans="8:18" s="4" customFormat="1" hidden="1" x14ac:dyDescent="0.25">
      <c r="H240" s="108"/>
      <c r="I240" s="108"/>
      <c r="J240" s="108"/>
      <c r="K240" s="109" t="s">
        <v>190</v>
      </c>
      <c r="L240" s="118">
        <v>0.12</v>
      </c>
      <c r="M240" s="108" t="s">
        <v>191</v>
      </c>
      <c r="N240" s="14"/>
      <c r="O240" s="14"/>
      <c r="P240" s="14"/>
      <c r="Q240" s="14"/>
      <c r="R240" s="14"/>
    </row>
    <row r="241" spans="8:18" s="4" customFormat="1" hidden="1" x14ac:dyDescent="0.25">
      <c r="H241" s="108"/>
      <c r="I241" s="108"/>
      <c r="J241" s="108"/>
      <c r="K241" s="109" t="s">
        <v>192</v>
      </c>
      <c r="L241" s="118">
        <v>0.48</v>
      </c>
      <c r="M241" s="108" t="s">
        <v>193</v>
      </c>
      <c r="N241" s="14"/>
      <c r="O241" s="14"/>
      <c r="P241" s="14"/>
      <c r="Q241" s="14"/>
      <c r="R241" s="14"/>
    </row>
    <row r="242" spans="8:18" s="4" customFormat="1" hidden="1" x14ac:dyDescent="0.25">
      <c r="H242" s="108"/>
      <c r="I242" s="108"/>
      <c r="J242" s="108"/>
      <c r="K242" s="109" t="s">
        <v>194</v>
      </c>
      <c r="L242" s="118">
        <v>0.12</v>
      </c>
      <c r="M242" s="108" t="s">
        <v>195</v>
      </c>
      <c r="N242" s="14"/>
      <c r="O242" s="14"/>
      <c r="P242" s="14"/>
      <c r="Q242" s="14"/>
      <c r="R242" s="14"/>
    </row>
    <row r="243" spans="8:18" s="4" customFormat="1" hidden="1" x14ac:dyDescent="0.25">
      <c r="H243" s="108"/>
      <c r="I243" s="108"/>
      <c r="J243" s="108"/>
      <c r="K243" s="109" t="s">
        <v>196</v>
      </c>
      <c r="L243" s="118">
        <v>0.2</v>
      </c>
      <c r="M243" s="108" t="s">
        <v>197</v>
      </c>
      <c r="N243" s="14"/>
      <c r="O243" s="14"/>
      <c r="P243" s="14"/>
      <c r="Q243" s="14"/>
      <c r="R243" s="14"/>
    </row>
    <row r="244" spans="8:18" s="4" customFormat="1" hidden="1" x14ac:dyDescent="0.25">
      <c r="H244" s="108"/>
      <c r="I244" s="108"/>
      <c r="J244" s="108"/>
      <c r="K244" s="109" t="s">
        <v>198</v>
      </c>
      <c r="L244" s="118">
        <v>0.32</v>
      </c>
      <c r="M244" s="108" t="s">
        <v>199</v>
      </c>
      <c r="N244" s="14"/>
      <c r="O244" s="14"/>
      <c r="P244" s="14"/>
      <c r="Q244" s="14"/>
      <c r="R244" s="14"/>
    </row>
    <row r="245" spans="8:18" s="4" customFormat="1" hidden="1" x14ac:dyDescent="0.25">
      <c r="H245" s="108"/>
      <c r="I245" s="108"/>
      <c r="J245" s="108"/>
      <c r="K245" s="109"/>
      <c r="L245" s="118"/>
      <c r="M245" s="108"/>
      <c r="N245" s="14"/>
      <c r="O245" s="14"/>
      <c r="P245" s="14"/>
      <c r="Q245" s="14"/>
      <c r="R245" s="14"/>
    </row>
    <row r="246" spans="8:18" s="4" customFormat="1" hidden="1" x14ac:dyDescent="0.25">
      <c r="H246" s="108">
        <v>11</v>
      </c>
      <c r="I246" s="108" t="s">
        <v>10</v>
      </c>
      <c r="J246" s="118">
        <f>AVERAGE(L246:L257)</f>
        <v>0.24583333333333335</v>
      </c>
      <c r="K246" s="109" t="s">
        <v>200</v>
      </c>
      <c r="L246" s="118">
        <v>0.16</v>
      </c>
      <c r="M246" s="108" t="s">
        <v>201</v>
      </c>
      <c r="N246" s="14"/>
      <c r="O246" s="14"/>
      <c r="P246" s="14"/>
      <c r="Q246" s="14"/>
      <c r="R246" s="14"/>
    </row>
    <row r="247" spans="8:18" s="4" customFormat="1" hidden="1" x14ac:dyDescent="0.25">
      <c r="H247" s="108"/>
      <c r="I247" s="108"/>
      <c r="J247" s="108"/>
      <c r="K247" s="109" t="s">
        <v>202</v>
      </c>
      <c r="L247" s="118">
        <v>0.2</v>
      </c>
      <c r="M247" s="108" t="s">
        <v>203</v>
      </c>
      <c r="N247" s="14"/>
      <c r="O247" s="14"/>
      <c r="P247" s="14"/>
      <c r="Q247" s="14"/>
      <c r="R247" s="14"/>
    </row>
    <row r="248" spans="8:18" s="4" customFormat="1" hidden="1" x14ac:dyDescent="0.25">
      <c r="H248" s="108"/>
      <c r="I248" s="108"/>
      <c r="J248" s="108"/>
      <c r="K248" s="109" t="s">
        <v>204</v>
      </c>
      <c r="L248" s="118">
        <v>0.2</v>
      </c>
      <c r="M248" s="108" t="s">
        <v>205</v>
      </c>
      <c r="N248" s="14"/>
      <c r="O248" s="14"/>
      <c r="P248" s="14"/>
      <c r="Q248" s="14"/>
      <c r="R248" s="14"/>
    </row>
    <row r="249" spans="8:18" s="4" customFormat="1" hidden="1" x14ac:dyDescent="0.25">
      <c r="H249" s="108"/>
      <c r="I249" s="108"/>
      <c r="J249" s="108"/>
      <c r="K249" s="109" t="s">
        <v>206</v>
      </c>
      <c r="L249" s="118">
        <v>0.2</v>
      </c>
      <c r="M249" s="108" t="s">
        <v>207</v>
      </c>
      <c r="N249" s="14"/>
      <c r="O249" s="14"/>
      <c r="P249" s="14"/>
      <c r="Q249" s="14"/>
      <c r="R249" s="14"/>
    </row>
    <row r="250" spans="8:18" s="4" customFormat="1" hidden="1" x14ac:dyDescent="0.25">
      <c r="H250" s="108"/>
      <c r="I250" s="108"/>
      <c r="J250" s="108"/>
      <c r="K250" s="109" t="s">
        <v>208</v>
      </c>
      <c r="L250" s="118">
        <v>0.12</v>
      </c>
      <c r="M250" s="108" t="s">
        <v>209</v>
      </c>
      <c r="N250" s="14"/>
      <c r="O250" s="14"/>
      <c r="P250" s="14"/>
      <c r="Q250" s="14"/>
      <c r="R250" s="14"/>
    </row>
    <row r="251" spans="8:18" s="4" customFormat="1" hidden="1" x14ac:dyDescent="0.25">
      <c r="H251" s="108"/>
      <c r="I251" s="108"/>
      <c r="J251" s="108"/>
      <c r="K251" s="109" t="s">
        <v>210</v>
      </c>
      <c r="L251" s="118">
        <v>0.16</v>
      </c>
      <c r="M251" s="108" t="s">
        <v>211</v>
      </c>
      <c r="N251" s="14"/>
      <c r="O251" s="14"/>
      <c r="P251" s="14"/>
      <c r="Q251" s="14"/>
      <c r="R251" s="14"/>
    </row>
    <row r="252" spans="8:18" s="4" customFormat="1" hidden="1" x14ac:dyDescent="0.25">
      <c r="H252" s="108"/>
      <c r="I252" s="108"/>
      <c r="J252" s="108"/>
      <c r="K252" s="109" t="s">
        <v>212</v>
      </c>
      <c r="L252" s="118">
        <v>0.25</v>
      </c>
      <c r="M252" s="108" t="s">
        <v>213</v>
      </c>
      <c r="N252" s="14"/>
      <c r="O252" s="14"/>
      <c r="P252" s="14"/>
      <c r="Q252" s="14"/>
      <c r="R252" s="14"/>
    </row>
    <row r="253" spans="8:18" s="4" customFormat="1" hidden="1" x14ac:dyDescent="0.25">
      <c r="H253" s="108"/>
      <c r="I253" s="108"/>
      <c r="J253" s="108"/>
      <c r="K253" s="109" t="s">
        <v>214</v>
      </c>
      <c r="L253" s="118">
        <v>0.32</v>
      </c>
      <c r="M253" s="108" t="s">
        <v>215</v>
      </c>
      <c r="N253" s="14"/>
      <c r="O253" s="14"/>
      <c r="P253" s="14"/>
      <c r="Q253" s="14"/>
      <c r="R253" s="14"/>
    </row>
    <row r="254" spans="8:18" s="4" customFormat="1" hidden="1" x14ac:dyDescent="0.25">
      <c r="H254" s="108"/>
      <c r="I254" s="108"/>
      <c r="J254" s="108"/>
      <c r="K254" s="109" t="s">
        <v>216</v>
      </c>
      <c r="L254" s="118">
        <v>0.5</v>
      </c>
      <c r="M254" s="108" t="s">
        <v>217</v>
      </c>
      <c r="N254" s="14"/>
      <c r="O254" s="14"/>
      <c r="P254" s="14"/>
      <c r="Q254" s="14"/>
      <c r="R254" s="14"/>
    </row>
    <row r="255" spans="8:18" s="4" customFormat="1" hidden="1" x14ac:dyDescent="0.25">
      <c r="H255" s="108"/>
      <c r="I255" s="108"/>
      <c r="J255" s="108"/>
      <c r="K255" s="109" t="s">
        <v>218</v>
      </c>
      <c r="L255" s="118">
        <v>0.3</v>
      </c>
      <c r="M255" s="108" t="s">
        <v>219</v>
      </c>
      <c r="N255" s="14"/>
      <c r="O255" s="14"/>
      <c r="P255" s="14"/>
      <c r="Q255" s="14"/>
      <c r="R255" s="14"/>
    </row>
    <row r="256" spans="8:18" s="4" customFormat="1" hidden="1" x14ac:dyDescent="0.25">
      <c r="H256" s="108"/>
      <c r="I256" s="108"/>
      <c r="J256" s="108"/>
      <c r="K256" s="109" t="s">
        <v>220</v>
      </c>
      <c r="L256" s="118">
        <v>0.3</v>
      </c>
      <c r="M256" s="108" t="s">
        <v>221</v>
      </c>
      <c r="N256" s="14"/>
      <c r="O256" s="14"/>
      <c r="P256" s="14"/>
      <c r="Q256" s="14"/>
      <c r="R256" s="14"/>
    </row>
    <row r="257" spans="8:18" s="4" customFormat="1" hidden="1" x14ac:dyDescent="0.25">
      <c r="H257" s="108"/>
      <c r="I257" s="108"/>
      <c r="J257" s="108"/>
      <c r="K257" s="109" t="s">
        <v>222</v>
      </c>
      <c r="L257" s="118">
        <v>0.24</v>
      </c>
      <c r="M257" s="108" t="s">
        <v>223</v>
      </c>
      <c r="N257" s="14"/>
      <c r="O257" s="14"/>
      <c r="P257" s="14"/>
      <c r="Q257" s="14"/>
      <c r="R257" s="14"/>
    </row>
    <row r="258" spans="8:18" s="4" customFormat="1" hidden="1" x14ac:dyDescent="0.25">
      <c r="H258" s="108"/>
      <c r="I258" s="108"/>
      <c r="J258" s="108"/>
      <c r="K258" s="109"/>
      <c r="L258" s="118"/>
      <c r="M258" s="108"/>
      <c r="N258" s="14"/>
      <c r="O258" s="14"/>
      <c r="P258" s="14"/>
      <c r="Q258" s="14"/>
      <c r="R258" s="14"/>
    </row>
    <row r="259" spans="8:18" s="4" customFormat="1" hidden="1" x14ac:dyDescent="0.25">
      <c r="H259" s="108">
        <v>12</v>
      </c>
      <c r="I259" s="108" t="s">
        <v>11</v>
      </c>
      <c r="J259" s="118">
        <f>AVERAGE(L259:L273)</f>
        <v>0.28266666666666673</v>
      </c>
      <c r="K259" s="109" t="s">
        <v>224</v>
      </c>
      <c r="L259" s="118">
        <v>0.4</v>
      </c>
      <c r="M259" s="108" t="s">
        <v>225</v>
      </c>
      <c r="N259" s="14"/>
      <c r="O259" s="14"/>
      <c r="P259" s="14"/>
      <c r="Q259" s="14"/>
      <c r="R259" s="14"/>
    </row>
    <row r="260" spans="8:18" s="4" customFormat="1" hidden="1" x14ac:dyDescent="0.25">
      <c r="H260" s="108"/>
      <c r="I260" s="108"/>
      <c r="J260" s="108"/>
      <c r="K260" s="109" t="s">
        <v>226</v>
      </c>
      <c r="L260" s="118">
        <v>0.2</v>
      </c>
      <c r="M260" s="108" t="s">
        <v>227</v>
      </c>
      <c r="N260" s="14"/>
      <c r="O260" s="14"/>
      <c r="P260" s="14"/>
      <c r="Q260" s="14"/>
      <c r="R260" s="14"/>
    </row>
    <row r="261" spans="8:18" s="4" customFormat="1" hidden="1" x14ac:dyDescent="0.25">
      <c r="H261" s="108"/>
      <c r="I261" s="108"/>
      <c r="J261" s="108"/>
      <c r="K261" s="109" t="s">
        <v>228</v>
      </c>
      <c r="L261" s="118">
        <v>0.2</v>
      </c>
      <c r="M261" s="108" t="s">
        <v>229</v>
      </c>
      <c r="N261" s="14"/>
      <c r="O261" s="14"/>
      <c r="P261" s="14"/>
      <c r="Q261" s="14"/>
      <c r="R261" s="14"/>
    </row>
    <row r="262" spans="8:18" s="4" customFormat="1" hidden="1" x14ac:dyDescent="0.25">
      <c r="H262" s="108"/>
      <c r="I262" s="108"/>
      <c r="J262" s="108"/>
      <c r="K262" s="109" t="s">
        <v>230</v>
      </c>
      <c r="L262" s="118">
        <v>0.48</v>
      </c>
      <c r="M262" s="108" t="s">
        <v>231</v>
      </c>
      <c r="N262" s="14"/>
      <c r="O262" s="14"/>
      <c r="P262" s="14"/>
      <c r="Q262" s="14"/>
      <c r="R262" s="14"/>
    </row>
    <row r="263" spans="8:18" s="4" customFormat="1" hidden="1" x14ac:dyDescent="0.25">
      <c r="H263" s="108"/>
      <c r="I263" s="108"/>
      <c r="J263" s="108"/>
      <c r="K263" s="109" t="s">
        <v>232</v>
      </c>
      <c r="L263" s="118">
        <v>0.2</v>
      </c>
      <c r="M263" s="108" t="s">
        <v>233</v>
      </c>
      <c r="N263" s="14"/>
      <c r="O263" s="14"/>
      <c r="P263" s="14"/>
      <c r="Q263" s="14"/>
      <c r="R263" s="14"/>
    </row>
    <row r="264" spans="8:18" s="4" customFormat="1" hidden="1" x14ac:dyDescent="0.25">
      <c r="H264" s="108"/>
      <c r="I264" s="108"/>
      <c r="J264" s="108"/>
      <c r="K264" s="109" t="s">
        <v>234</v>
      </c>
      <c r="L264" s="118">
        <v>0.2</v>
      </c>
      <c r="M264" s="108" t="s">
        <v>235</v>
      </c>
      <c r="N264" s="14"/>
      <c r="O264" s="14"/>
      <c r="P264" s="14"/>
      <c r="Q264" s="14"/>
      <c r="R264" s="14"/>
    </row>
    <row r="265" spans="8:18" s="4" customFormat="1" hidden="1" x14ac:dyDescent="0.25">
      <c r="H265" s="108"/>
      <c r="I265" s="108"/>
      <c r="J265" s="108"/>
      <c r="K265" s="109" t="s">
        <v>236</v>
      </c>
      <c r="L265" s="118">
        <v>0.12</v>
      </c>
      <c r="M265" s="108" t="s">
        <v>237</v>
      </c>
      <c r="N265" s="14"/>
      <c r="O265" s="14"/>
      <c r="P265" s="14"/>
      <c r="Q265" s="14"/>
      <c r="R265" s="14"/>
    </row>
    <row r="266" spans="8:18" s="4" customFormat="1" hidden="1" x14ac:dyDescent="0.25">
      <c r="H266" s="108"/>
      <c r="I266" s="108"/>
      <c r="J266" s="108"/>
      <c r="K266" s="109" t="s">
        <v>238</v>
      </c>
      <c r="L266" s="118">
        <v>0.48</v>
      </c>
      <c r="M266" s="108" t="s">
        <v>239</v>
      </c>
      <c r="N266" s="14"/>
      <c r="O266" s="14"/>
      <c r="P266" s="14"/>
      <c r="Q266" s="14"/>
      <c r="R266" s="14"/>
    </row>
    <row r="267" spans="8:18" s="4" customFormat="1" hidden="1" x14ac:dyDescent="0.25">
      <c r="H267" s="108"/>
      <c r="I267" s="108"/>
      <c r="J267" s="108"/>
      <c r="K267" s="109" t="s">
        <v>240</v>
      </c>
      <c r="L267" s="118">
        <v>0.48</v>
      </c>
      <c r="M267" s="108" t="s">
        <v>241</v>
      </c>
      <c r="N267" s="14"/>
      <c r="O267" s="14"/>
      <c r="P267" s="14"/>
      <c r="Q267" s="14"/>
      <c r="R267" s="14"/>
    </row>
    <row r="268" spans="8:18" s="4" customFormat="1" hidden="1" x14ac:dyDescent="0.25">
      <c r="H268" s="108"/>
      <c r="I268" s="108"/>
      <c r="J268" s="108"/>
      <c r="K268" s="109" t="s">
        <v>242</v>
      </c>
      <c r="L268" s="118">
        <v>0.2</v>
      </c>
      <c r="M268" s="108" t="s">
        <v>243</v>
      </c>
      <c r="N268" s="14"/>
      <c r="O268" s="14"/>
      <c r="P268" s="14"/>
      <c r="Q268" s="14"/>
      <c r="R268" s="14"/>
    </row>
    <row r="269" spans="8:18" s="4" customFormat="1" hidden="1" x14ac:dyDescent="0.25">
      <c r="H269" s="108"/>
      <c r="I269" s="108"/>
      <c r="J269" s="108"/>
      <c r="K269" s="109" t="s">
        <v>244</v>
      </c>
      <c r="L269" s="118">
        <v>0.2</v>
      </c>
      <c r="M269" s="108" t="s">
        <v>245</v>
      </c>
      <c r="N269" s="14"/>
      <c r="O269" s="14"/>
      <c r="P269" s="14"/>
      <c r="Q269" s="14"/>
      <c r="R269" s="14"/>
    </row>
    <row r="270" spans="8:18" s="4" customFormat="1" hidden="1" x14ac:dyDescent="0.25">
      <c r="H270" s="108"/>
      <c r="I270" s="108"/>
      <c r="J270" s="108"/>
      <c r="K270" s="109" t="s">
        <v>246</v>
      </c>
      <c r="L270" s="118">
        <v>0.2</v>
      </c>
      <c r="M270" s="108" t="s">
        <v>247</v>
      </c>
      <c r="N270" s="14"/>
      <c r="O270" s="14"/>
      <c r="P270" s="14"/>
      <c r="Q270" s="14"/>
      <c r="R270" s="14"/>
    </row>
    <row r="271" spans="8:18" s="4" customFormat="1" hidden="1" x14ac:dyDescent="0.25">
      <c r="H271" s="108"/>
      <c r="I271" s="108"/>
      <c r="J271" s="108"/>
      <c r="K271" s="109" t="s">
        <v>248</v>
      </c>
      <c r="L271" s="118">
        <v>0.2</v>
      </c>
      <c r="M271" s="108" t="s">
        <v>249</v>
      </c>
      <c r="N271" s="14"/>
      <c r="O271" s="14"/>
      <c r="P271" s="14"/>
      <c r="Q271" s="14"/>
      <c r="R271" s="14"/>
    </row>
    <row r="272" spans="8:18" s="4" customFormat="1" hidden="1" x14ac:dyDescent="0.25">
      <c r="H272" s="108"/>
      <c r="I272" s="108"/>
      <c r="J272" s="108"/>
      <c r="K272" s="109" t="s">
        <v>250</v>
      </c>
      <c r="L272" s="118">
        <v>0.48</v>
      </c>
      <c r="M272" s="108" t="s">
        <v>251</v>
      </c>
      <c r="N272" s="14"/>
      <c r="O272" s="14"/>
      <c r="P272" s="14"/>
      <c r="Q272" s="14"/>
      <c r="R272" s="14"/>
    </row>
    <row r="273" spans="8:18" s="4" customFormat="1" hidden="1" x14ac:dyDescent="0.25">
      <c r="H273" s="108"/>
      <c r="I273" s="108"/>
      <c r="J273" s="108"/>
      <c r="K273" s="109" t="s">
        <v>252</v>
      </c>
      <c r="L273" s="118">
        <v>0.2</v>
      </c>
      <c r="M273" s="108" t="s">
        <v>253</v>
      </c>
      <c r="N273" s="14"/>
      <c r="O273" s="14"/>
      <c r="P273" s="14"/>
      <c r="Q273" s="14"/>
      <c r="R273" s="14"/>
    </row>
    <row r="274" spans="8:18" s="4" customFormat="1" hidden="1" x14ac:dyDescent="0.25">
      <c r="H274" s="108"/>
      <c r="I274" s="108"/>
      <c r="J274" s="108"/>
      <c r="K274" s="109"/>
      <c r="L274" s="118"/>
      <c r="M274" s="108"/>
      <c r="N274" s="14"/>
      <c r="O274" s="14"/>
      <c r="P274" s="14"/>
      <c r="Q274" s="14"/>
      <c r="R274" s="14"/>
    </row>
    <row r="275" spans="8:18" s="4" customFormat="1" hidden="1" x14ac:dyDescent="0.25">
      <c r="H275" s="108">
        <v>13</v>
      </c>
      <c r="I275" s="118" t="s">
        <v>12</v>
      </c>
      <c r="J275" s="118">
        <f>AVERAGE(L275:L291)</f>
        <v>0.18000000000000005</v>
      </c>
      <c r="K275" s="109" t="s">
        <v>254</v>
      </c>
      <c r="L275" s="118">
        <v>0.2</v>
      </c>
      <c r="M275" s="108" t="s">
        <v>255</v>
      </c>
      <c r="N275" s="14"/>
      <c r="O275" s="14"/>
      <c r="P275" s="14"/>
      <c r="Q275" s="14"/>
      <c r="R275" s="14"/>
    </row>
    <row r="276" spans="8:18" s="4" customFormat="1" hidden="1" x14ac:dyDescent="0.25">
      <c r="H276" s="108"/>
      <c r="I276" s="108"/>
      <c r="J276" s="108"/>
      <c r="K276" s="109" t="s">
        <v>256</v>
      </c>
      <c r="L276" s="118">
        <v>0.24</v>
      </c>
      <c r="M276" s="108" t="s">
        <v>257</v>
      </c>
      <c r="N276" s="14"/>
      <c r="O276" s="14"/>
      <c r="P276" s="14"/>
      <c r="Q276" s="14"/>
      <c r="R276" s="14"/>
    </row>
    <row r="277" spans="8:18" s="4" customFormat="1" hidden="1" x14ac:dyDescent="0.25">
      <c r="H277" s="108"/>
      <c r="I277" s="108"/>
      <c r="J277" s="108"/>
      <c r="K277" s="109" t="s">
        <v>258</v>
      </c>
      <c r="L277" s="118">
        <v>0.12</v>
      </c>
      <c r="M277" s="108" t="s">
        <v>259</v>
      </c>
      <c r="N277" s="14"/>
      <c r="O277" s="14"/>
      <c r="P277" s="14"/>
      <c r="Q277" s="14"/>
      <c r="R277" s="14"/>
    </row>
    <row r="278" spans="8:18" s="4" customFormat="1" hidden="1" x14ac:dyDescent="0.25">
      <c r="H278" s="108"/>
      <c r="I278" s="108"/>
      <c r="J278" s="108"/>
      <c r="K278" s="109" t="s">
        <v>260</v>
      </c>
      <c r="L278" s="118">
        <v>0.2</v>
      </c>
      <c r="M278" s="108" t="s">
        <v>261</v>
      </c>
      <c r="N278" s="14"/>
      <c r="O278" s="14"/>
      <c r="P278" s="14"/>
      <c r="Q278" s="14"/>
      <c r="R278" s="14"/>
    </row>
    <row r="279" spans="8:18" s="4" customFormat="1" hidden="1" x14ac:dyDescent="0.25">
      <c r="H279" s="108"/>
      <c r="I279" s="108"/>
      <c r="J279" s="108"/>
      <c r="K279" s="109" t="s">
        <v>262</v>
      </c>
      <c r="L279" s="118">
        <v>0.12</v>
      </c>
      <c r="M279" s="108" t="s">
        <v>263</v>
      </c>
      <c r="N279" s="14"/>
      <c r="O279" s="14"/>
      <c r="P279" s="14"/>
      <c r="Q279" s="14"/>
      <c r="R279" s="14"/>
    </row>
    <row r="280" spans="8:18" s="4" customFormat="1" hidden="1" x14ac:dyDescent="0.25">
      <c r="H280" s="108"/>
      <c r="I280" s="108"/>
      <c r="J280" s="108"/>
      <c r="K280" s="109" t="s">
        <v>264</v>
      </c>
      <c r="L280" s="118">
        <v>0.12</v>
      </c>
      <c r="M280" s="108" t="s">
        <v>265</v>
      </c>
      <c r="N280" s="14"/>
      <c r="O280" s="14"/>
      <c r="P280" s="14"/>
      <c r="Q280" s="14"/>
      <c r="R280" s="14"/>
    </row>
    <row r="281" spans="8:18" s="4" customFormat="1" hidden="1" x14ac:dyDescent="0.25">
      <c r="H281" s="108"/>
      <c r="I281" s="108"/>
      <c r="J281" s="108"/>
      <c r="K281" s="109" t="s">
        <v>266</v>
      </c>
      <c r="L281" s="118">
        <v>0.12</v>
      </c>
      <c r="M281" s="108" t="s">
        <v>267</v>
      </c>
      <c r="N281" s="14"/>
      <c r="O281" s="14"/>
      <c r="P281" s="14"/>
      <c r="Q281" s="14"/>
      <c r="R281" s="14"/>
    </row>
    <row r="282" spans="8:18" s="4" customFormat="1" hidden="1" x14ac:dyDescent="0.25">
      <c r="H282" s="108"/>
      <c r="I282" s="108"/>
      <c r="J282" s="108"/>
      <c r="K282" s="109" t="s">
        <v>268</v>
      </c>
      <c r="L282" s="118">
        <v>0.34</v>
      </c>
      <c r="M282" s="108" t="s">
        <v>269</v>
      </c>
      <c r="N282" s="14"/>
      <c r="O282" s="14"/>
      <c r="P282" s="14"/>
      <c r="Q282" s="14"/>
      <c r="R282" s="14"/>
    </row>
    <row r="283" spans="8:18" s="4" customFormat="1" hidden="1" x14ac:dyDescent="0.25">
      <c r="H283" s="108"/>
      <c r="I283" s="108"/>
      <c r="J283" s="108"/>
      <c r="K283" s="109" t="s">
        <v>270</v>
      </c>
      <c r="L283" s="118">
        <v>0.08</v>
      </c>
      <c r="M283" s="108" t="s">
        <v>271</v>
      </c>
      <c r="N283" s="14"/>
      <c r="O283" s="14"/>
      <c r="P283" s="14"/>
      <c r="Q283" s="14"/>
      <c r="R283" s="14"/>
    </row>
    <row r="284" spans="8:18" s="4" customFormat="1" hidden="1" x14ac:dyDescent="0.25">
      <c r="H284" s="108"/>
      <c r="I284" s="108"/>
      <c r="J284" s="108"/>
      <c r="K284" s="109" t="s">
        <v>272</v>
      </c>
      <c r="L284" s="118">
        <v>0.2</v>
      </c>
      <c r="M284" s="108" t="s">
        <v>273</v>
      </c>
      <c r="N284" s="14"/>
      <c r="O284" s="14"/>
      <c r="P284" s="14"/>
      <c r="Q284" s="14"/>
      <c r="R284" s="14"/>
    </row>
    <row r="285" spans="8:18" s="4" customFormat="1" hidden="1" x14ac:dyDescent="0.25">
      <c r="H285" s="108"/>
      <c r="I285" s="108"/>
      <c r="J285" s="108"/>
      <c r="K285" s="109" t="s">
        <v>274</v>
      </c>
      <c r="L285" s="118">
        <v>0.2</v>
      </c>
      <c r="M285" s="108" t="s">
        <v>275</v>
      </c>
      <c r="N285" s="14"/>
      <c r="O285" s="14"/>
      <c r="P285" s="14"/>
      <c r="Q285" s="14"/>
      <c r="R285" s="14"/>
    </row>
    <row r="286" spans="8:18" s="4" customFormat="1" hidden="1" x14ac:dyDescent="0.25">
      <c r="H286" s="108"/>
      <c r="I286" s="108"/>
      <c r="J286" s="108"/>
      <c r="K286" s="109" t="s">
        <v>276</v>
      </c>
      <c r="L286" s="118">
        <v>0.2</v>
      </c>
      <c r="M286" s="108" t="s">
        <v>277</v>
      </c>
      <c r="N286" s="14"/>
      <c r="O286" s="14"/>
      <c r="P286" s="14"/>
      <c r="Q286" s="14"/>
      <c r="R286" s="14"/>
    </row>
    <row r="287" spans="8:18" s="4" customFormat="1" hidden="1" x14ac:dyDescent="0.25">
      <c r="H287" s="108"/>
      <c r="I287" s="108"/>
      <c r="J287" s="108"/>
      <c r="K287" s="109" t="s">
        <v>278</v>
      </c>
      <c r="L287" s="118">
        <v>0.2</v>
      </c>
      <c r="M287" s="108" t="s">
        <v>279</v>
      </c>
      <c r="N287" s="14"/>
      <c r="O287" s="14"/>
      <c r="P287" s="14"/>
      <c r="Q287" s="14"/>
      <c r="R287" s="14"/>
    </row>
    <row r="288" spans="8:18" s="4" customFormat="1" hidden="1" x14ac:dyDescent="0.25">
      <c r="H288" s="108"/>
      <c r="I288" s="108"/>
      <c r="J288" s="108"/>
      <c r="K288" s="109" t="s">
        <v>280</v>
      </c>
      <c r="L288" s="118">
        <v>0.12</v>
      </c>
      <c r="M288" s="108" t="s">
        <v>281</v>
      </c>
      <c r="N288" s="14"/>
      <c r="O288" s="14"/>
      <c r="P288" s="14"/>
      <c r="Q288" s="14"/>
      <c r="R288" s="14"/>
    </row>
    <row r="289" spans="8:18" s="4" customFormat="1" hidden="1" x14ac:dyDescent="0.25">
      <c r="H289" s="108"/>
      <c r="I289" s="108"/>
      <c r="J289" s="108"/>
      <c r="K289" s="109" t="s">
        <v>282</v>
      </c>
      <c r="L289" s="118">
        <v>0.2</v>
      </c>
      <c r="M289" s="108" t="s">
        <v>283</v>
      </c>
      <c r="N289" s="14"/>
      <c r="O289" s="14"/>
      <c r="P289" s="14"/>
      <c r="Q289" s="14"/>
      <c r="R289" s="14"/>
    </row>
    <row r="290" spans="8:18" s="4" customFormat="1" hidden="1" x14ac:dyDescent="0.25">
      <c r="H290" s="108"/>
      <c r="I290" s="108"/>
      <c r="J290" s="108"/>
      <c r="K290" s="109" t="s">
        <v>284</v>
      </c>
      <c r="L290" s="118">
        <v>0.2</v>
      </c>
      <c r="M290" s="108" t="s">
        <v>285</v>
      </c>
      <c r="N290" s="14"/>
      <c r="O290" s="14"/>
      <c r="P290" s="14"/>
      <c r="Q290" s="14"/>
      <c r="R290" s="14"/>
    </row>
    <row r="291" spans="8:18" s="4" customFormat="1" hidden="1" x14ac:dyDescent="0.25">
      <c r="H291" s="108"/>
      <c r="I291" s="108"/>
      <c r="J291" s="108"/>
      <c r="K291" s="109" t="s">
        <v>286</v>
      </c>
      <c r="L291" s="118">
        <v>0.2</v>
      </c>
      <c r="M291" s="108" t="s">
        <v>287</v>
      </c>
      <c r="N291" s="14"/>
      <c r="O291" s="14"/>
      <c r="P291" s="14"/>
      <c r="Q291" s="14"/>
      <c r="R291" s="14"/>
    </row>
    <row r="292" spans="8:18" s="4" customFormat="1" hidden="1" x14ac:dyDescent="0.25">
      <c r="H292" s="108"/>
      <c r="I292" s="108"/>
      <c r="J292" s="108"/>
      <c r="K292" s="109"/>
      <c r="L292" s="118"/>
      <c r="M292" s="108"/>
      <c r="N292" s="14"/>
      <c r="O292" s="14"/>
      <c r="P292" s="14"/>
      <c r="Q292" s="14"/>
      <c r="R292" s="14"/>
    </row>
    <row r="293" spans="8:18" s="4" customFormat="1" hidden="1" x14ac:dyDescent="0.25">
      <c r="H293" s="108">
        <v>14</v>
      </c>
      <c r="I293" s="118" t="s">
        <v>13</v>
      </c>
      <c r="J293" s="118">
        <f>AVERAGE(L293:L301)</f>
        <v>0.35777777777777775</v>
      </c>
      <c r="K293" s="109" t="s">
        <v>288</v>
      </c>
      <c r="L293" s="118">
        <v>0.36</v>
      </c>
      <c r="M293" s="108" t="s">
        <v>289</v>
      </c>
      <c r="N293" s="14"/>
      <c r="O293" s="14"/>
      <c r="P293" s="14"/>
      <c r="Q293" s="14"/>
      <c r="R293" s="14"/>
    </row>
    <row r="294" spans="8:18" s="4" customFormat="1" hidden="1" x14ac:dyDescent="0.25">
      <c r="H294" s="108"/>
      <c r="I294" s="108"/>
      <c r="J294" s="108"/>
      <c r="K294" s="109" t="s">
        <v>290</v>
      </c>
      <c r="L294" s="118">
        <v>0.42</v>
      </c>
      <c r="M294" s="108" t="s">
        <v>291</v>
      </c>
      <c r="N294" s="14"/>
      <c r="O294" s="14"/>
      <c r="P294" s="14"/>
      <c r="Q294" s="14"/>
      <c r="R294" s="14"/>
    </row>
    <row r="295" spans="8:18" s="4" customFormat="1" hidden="1" x14ac:dyDescent="0.25">
      <c r="H295" s="108"/>
      <c r="I295" s="108"/>
      <c r="J295" s="108"/>
      <c r="K295" s="109" t="s">
        <v>292</v>
      </c>
      <c r="L295" s="118">
        <v>0.32</v>
      </c>
      <c r="M295" s="108" t="s">
        <v>293</v>
      </c>
      <c r="N295" s="14"/>
      <c r="O295" s="14"/>
      <c r="P295" s="14"/>
      <c r="Q295" s="14"/>
      <c r="R295" s="14"/>
    </row>
    <row r="296" spans="8:18" s="4" customFormat="1" hidden="1" x14ac:dyDescent="0.25">
      <c r="H296" s="108"/>
      <c r="I296" s="108"/>
      <c r="J296" s="108"/>
      <c r="K296" s="109" t="s">
        <v>294</v>
      </c>
      <c r="L296" s="118">
        <v>0.4</v>
      </c>
      <c r="M296" s="108" t="s">
        <v>295</v>
      </c>
      <c r="N296" s="14"/>
      <c r="O296" s="14"/>
      <c r="P296" s="14"/>
      <c r="Q296" s="14"/>
      <c r="R296" s="14"/>
    </row>
    <row r="297" spans="8:18" s="4" customFormat="1" hidden="1" x14ac:dyDescent="0.25">
      <c r="H297" s="108"/>
      <c r="I297" s="108"/>
      <c r="J297" s="108"/>
      <c r="K297" s="109" t="s">
        <v>296</v>
      </c>
      <c r="L297" s="118">
        <v>0.5</v>
      </c>
      <c r="M297" s="108" t="s">
        <v>297</v>
      </c>
      <c r="N297" s="14"/>
      <c r="O297" s="14"/>
      <c r="P297" s="14"/>
      <c r="Q297" s="14"/>
      <c r="R297" s="14"/>
    </row>
    <row r="298" spans="8:18" s="4" customFormat="1" hidden="1" x14ac:dyDescent="0.25">
      <c r="H298" s="108"/>
      <c r="I298" s="108"/>
      <c r="J298" s="108"/>
      <c r="K298" s="109" t="s">
        <v>298</v>
      </c>
      <c r="L298" s="118">
        <v>0.3</v>
      </c>
      <c r="M298" s="108" t="s">
        <v>299</v>
      </c>
      <c r="N298" s="14"/>
      <c r="O298" s="14"/>
      <c r="P298" s="14"/>
      <c r="Q298" s="14"/>
      <c r="R298" s="14"/>
    </row>
    <row r="299" spans="8:18" s="4" customFormat="1" hidden="1" x14ac:dyDescent="0.25">
      <c r="H299" s="108"/>
      <c r="I299" s="108"/>
      <c r="J299" s="108"/>
      <c r="K299" s="109" t="s">
        <v>300</v>
      </c>
      <c r="L299" s="118">
        <v>0.32</v>
      </c>
      <c r="M299" s="108" t="s">
        <v>301</v>
      </c>
      <c r="N299" s="14"/>
      <c r="O299" s="14"/>
      <c r="P299" s="14"/>
      <c r="Q299" s="14"/>
      <c r="R299" s="14"/>
    </row>
    <row r="300" spans="8:18" s="4" customFormat="1" hidden="1" x14ac:dyDescent="0.25">
      <c r="H300" s="108"/>
      <c r="I300" s="108"/>
      <c r="J300" s="108"/>
      <c r="K300" s="109" t="s">
        <v>302</v>
      </c>
      <c r="L300" s="118">
        <v>0.12</v>
      </c>
      <c r="M300" s="108" t="s">
        <v>303</v>
      </c>
      <c r="N300" s="14"/>
      <c r="O300" s="14"/>
      <c r="P300" s="14"/>
      <c r="Q300" s="14"/>
      <c r="R300" s="14"/>
    </row>
    <row r="301" spans="8:18" s="4" customFormat="1" hidden="1" x14ac:dyDescent="0.25">
      <c r="H301" s="108"/>
      <c r="I301" s="108"/>
      <c r="J301" s="108"/>
      <c r="K301" s="109" t="s">
        <v>304</v>
      </c>
      <c r="L301" s="118">
        <v>0.48</v>
      </c>
      <c r="M301" s="108" t="s">
        <v>305</v>
      </c>
      <c r="N301" s="14"/>
      <c r="O301" s="14"/>
      <c r="P301" s="14"/>
      <c r="Q301" s="14"/>
      <c r="R301" s="14"/>
    </row>
    <row r="302" spans="8:18" s="4" customFormat="1" hidden="1" x14ac:dyDescent="0.25">
      <c r="H302" s="108"/>
      <c r="I302" s="108"/>
      <c r="J302" s="108"/>
      <c r="K302" s="109"/>
      <c r="L302" s="118"/>
      <c r="M302" s="108"/>
      <c r="N302" s="14"/>
      <c r="O302" s="14"/>
      <c r="P302" s="14"/>
      <c r="Q302" s="14"/>
      <c r="R302" s="14"/>
    </row>
    <row r="303" spans="8:18" s="4" customFormat="1" hidden="1" x14ac:dyDescent="0.25">
      <c r="H303" s="108">
        <v>15</v>
      </c>
      <c r="I303" s="108" t="s">
        <v>14</v>
      </c>
      <c r="J303" s="118">
        <f>AVERAGE(L303:L315)</f>
        <v>0.16923076923076924</v>
      </c>
      <c r="K303" s="109" t="s">
        <v>306</v>
      </c>
      <c r="L303" s="118">
        <v>0.12</v>
      </c>
      <c r="M303" s="108" t="s">
        <v>307</v>
      </c>
      <c r="N303" s="14"/>
      <c r="O303" s="14"/>
      <c r="P303" s="14"/>
      <c r="Q303" s="14"/>
      <c r="R303" s="14"/>
    </row>
    <row r="304" spans="8:18" s="4" customFormat="1" hidden="1" x14ac:dyDescent="0.25">
      <c r="H304" s="108"/>
      <c r="I304" s="108"/>
      <c r="J304" s="108"/>
      <c r="K304" s="109" t="s">
        <v>308</v>
      </c>
      <c r="L304" s="118">
        <v>0.12</v>
      </c>
      <c r="M304" s="108" t="s">
        <v>309</v>
      </c>
      <c r="N304" s="14"/>
      <c r="O304" s="14"/>
      <c r="P304" s="14"/>
      <c r="Q304" s="14"/>
      <c r="R304" s="14"/>
    </row>
    <row r="305" spans="8:18" s="4" customFormat="1" hidden="1" x14ac:dyDescent="0.25">
      <c r="H305" s="108"/>
      <c r="I305" s="108"/>
      <c r="J305" s="108"/>
      <c r="K305" s="109" t="s">
        <v>310</v>
      </c>
      <c r="L305" s="118">
        <v>0.2</v>
      </c>
      <c r="M305" s="108" t="s">
        <v>311</v>
      </c>
      <c r="N305" s="14"/>
      <c r="O305" s="14"/>
      <c r="P305" s="14"/>
      <c r="Q305" s="14"/>
      <c r="R305" s="14"/>
    </row>
    <row r="306" spans="8:18" s="4" customFormat="1" hidden="1" x14ac:dyDescent="0.25">
      <c r="H306" s="108"/>
      <c r="I306" s="108"/>
      <c r="J306" s="108"/>
      <c r="K306" s="109" t="s">
        <v>312</v>
      </c>
      <c r="L306" s="118">
        <v>0.2</v>
      </c>
      <c r="M306" s="108" t="s">
        <v>313</v>
      </c>
      <c r="N306" s="14"/>
      <c r="O306" s="14"/>
      <c r="P306" s="14"/>
      <c r="Q306" s="14"/>
      <c r="R306" s="14"/>
    </row>
    <row r="307" spans="8:18" s="4" customFormat="1" hidden="1" x14ac:dyDescent="0.25">
      <c r="H307" s="108"/>
      <c r="I307" s="108"/>
      <c r="J307" s="108"/>
      <c r="K307" s="109" t="s">
        <v>314</v>
      </c>
      <c r="L307" s="118">
        <v>0.12</v>
      </c>
      <c r="M307" s="108" t="s">
        <v>315</v>
      </c>
      <c r="N307" s="14"/>
      <c r="O307" s="14"/>
      <c r="P307" s="14"/>
      <c r="Q307" s="14"/>
      <c r="R307" s="14"/>
    </row>
    <row r="308" spans="8:18" s="4" customFormat="1" hidden="1" x14ac:dyDescent="0.25">
      <c r="H308" s="108"/>
      <c r="I308" s="108"/>
      <c r="J308" s="108"/>
      <c r="K308" s="109" t="s">
        <v>316</v>
      </c>
      <c r="L308" s="118">
        <v>0.3</v>
      </c>
      <c r="M308" s="108" t="s">
        <v>317</v>
      </c>
      <c r="N308" s="14"/>
      <c r="O308" s="14"/>
      <c r="P308" s="14"/>
      <c r="Q308" s="14"/>
      <c r="R308" s="14"/>
    </row>
    <row r="309" spans="8:18" s="4" customFormat="1" hidden="1" x14ac:dyDescent="0.25">
      <c r="H309" s="108"/>
      <c r="I309" s="108"/>
      <c r="J309" s="108"/>
      <c r="K309" s="109" t="s">
        <v>318</v>
      </c>
      <c r="L309" s="118">
        <v>0.12</v>
      </c>
      <c r="M309" s="108" t="s">
        <v>319</v>
      </c>
      <c r="N309" s="14"/>
      <c r="O309" s="14"/>
      <c r="P309" s="14"/>
      <c r="Q309" s="14"/>
      <c r="R309" s="14"/>
    </row>
    <row r="310" spans="8:18" s="4" customFormat="1" hidden="1" x14ac:dyDescent="0.25">
      <c r="H310" s="108"/>
      <c r="I310" s="108"/>
      <c r="J310" s="108"/>
      <c r="K310" s="109" t="s">
        <v>320</v>
      </c>
      <c r="L310" s="118">
        <v>0.12</v>
      </c>
      <c r="M310" s="108" t="s">
        <v>321</v>
      </c>
      <c r="N310" s="14"/>
      <c r="O310" s="14"/>
      <c r="P310" s="14"/>
      <c r="Q310" s="14"/>
      <c r="R310" s="14"/>
    </row>
    <row r="311" spans="8:18" s="4" customFormat="1" hidden="1" x14ac:dyDescent="0.25">
      <c r="H311" s="108"/>
      <c r="I311" s="108"/>
      <c r="J311" s="108"/>
      <c r="K311" s="109" t="s">
        <v>322</v>
      </c>
      <c r="L311" s="118">
        <v>0.17</v>
      </c>
      <c r="M311" s="108" t="s">
        <v>323</v>
      </c>
      <c r="N311" s="14"/>
      <c r="O311" s="14"/>
      <c r="P311" s="14"/>
      <c r="Q311" s="14"/>
      <c r="R311" s="14"/>
    </row>
    <row r="312" spans="8:18" s="4" customFormat="1" hidden="1" x14ac:dyDescent="0.25">
      <c r="H312" s="108"/>
      <c r="I312" s="108"/>
      <c r="J312" s="108"/>
      <c r="K312" s="109" t="s">
        <v>324</v>
      </c>
      <c r="L312" s="118">
        <v>0.24</v>
      </c>
      <c r="M312" s="108" t="s">
        <v>325</v>
      </c>
      <c r="N312" s="14"/>
      <c r="O312" s="14"/>
      <c r="P312" s="14"/>
      <c r="Q312" s="14"/>
      <c r="R312" s="14"/>
    </row>
    <row r="313" spans="8:18" s="4" customFormat="1" hidden="1" x14ac:dyDescent="0.25">
      <c r="H313" s="108"/>
      <c r="I313" s="108"/>
      <c r="J313" s="108"/>
      <c r="K313" s="109" t="s">
        <v>326</v>
      </c>
      <c r="L313" s="118">
        <v>0.25</v>
      </c>
      <c r="M313" s="108" t="s">
        <v>327</v>
      </c>
      <c r="N313" s="14"/>
      <c r="O313" s="14"/>
      <c r="P313" s="14"/>
      <c r="Q313" s="14"/>
      <c r="R313" s="14"/>
    </row>
    <row r="314" spans="8:18" s="4" customFormat="1" hidden="1" x14ac:dyDescent="0.25">
      <c r="H314" s="108"/>
      <c r="I314" s="108"/>
      <c r="J314" s="108"/>
      <c r="K314" s="109" t="s">
        <v>328</v>
      </c>
      <c r="L314" s="118">
        <v>0.12</v>
      </c>
      <c r="M314" s="108" t="s">
        <v>329</v>
      </c>
      <c r="N314" s="14"/>
      <c r="O314" s="14"/>
      <c r="P314" s="14"/>
      <c r="Q314" s="14"/>
      <c r="R314" s="14"/>
    </row>
    <row r="315" spans="8:18" s="4" customFormat="1" hidden="1" x14ac:dyDescent="0.25">
      <c r="H315" s="108"/>
      <c r="I315" s="108"/>
      <c r="J315" s="108"/>
      <c r="K315" s="109" t="s">
        <v>330</v>
      </c>
      <c r="L315" s="118">
        <v>0.12</v>
      </c>
      <c r="M315" s="108" t="s">
        <v>331</v>
      </c>
      <c r="N315" s="14"/>
      <c r="O315" s="14"/>
      <c r="P315" s="14"/>
      <c r="Q315" s="14"/>
      <c r="R315" s="14"/>
    </row>
    <row r="316" spans="8:18" s="4" customFormat="1" hidden="1" x14ac:dyDescent="0.25">
      <c r="H316" s="108"/>
      <c r="I316" s="108"/>
      <c r="J316" s="108"/>
      <c r="K316" s="109"/>
      <c r="L316" s="118"/>
      <c r="M316" s="108"/>
      <c r="N316" s="14"/>
      <c r="O316" s="14"/>
      <c r="P316" s="14"/>
      <c r="Q316" s="14"/>
      <c r="R316" s="14"/>
    </row>
    <row r="317" spans="8:18" s="4" customFormat="1" hidden="1" x14ac:dyDescent="0.25">
      <c r="H317" s="117">
        <v>16</v>
      </c>
      <c r="I317" s="117" t="s">
        <v>15</v>
      </c>
      <c r="J317" s="118">
        <f>AVERAGE(L317:L322)</f>
        <v>0.19666666666666666</v>
      </c>
      <c r="K317" s="109" t="s">
        <v>332</v>
      </c>
      <c r="L317" s="118">
        <v>0.2</v>
      </c>
      <c r="M317" s="108" t="s">
        <v>333</v>
      </c>
      <c r="N317" s="14"/>
      <c r="O317" s="14"/>
      <c r="P317" s="14"/>
      <c r="Q317" s="14"/>
      <c r="R317" s="14"/>
    </row>
    <row r="318" spans="8:18" s="4" customFormat="1" hidden="1" x14ac:dyDescent="0.25">
      <c r="H318" s="108"/>
      <c r="I318" s="108"/>
      <c r="J318" s="108"/>
      <c r="K318" s="109" t="s">
        <v>334</v>
      </c>
      <c r="L318" s="118">
        <v>0.2</v>
      </c>
      <c r="M318" s="108" t="s">
        <v>335</v>
      </c>
      <c r="N318" s="14"/>
      <c r="O318" s="14"/>
      <c r="P318" s="14"/>
      <c r="Q318" s="14"/>
      <c r="R318" s="14"/>
    </row>
    <row r="319" spans="8:18" s="4" customFormat="1" hidden="1" x14ac:dyDescent="0.25">
      <c r="H319" s="108"/>
      <c r="I319" s="108"/>
      <c r="J319" s="108"/>
      <c r="K319" s="109" t="s">
        <v>336</v>
      </c>
      <c r="L319" s="118">
        <v>0.25</v>
      </c>
      <c r="M319" s="108" t="s">
        <v>337</v>
      </c>
      <c r="N319" s="14"/>
      <c r="O319" s="14"/>
      <c r="P319" s="14"/>
      <c r="Q319" s="14"/>
      <c r="R319" s="14"/>
    </row>
    <row r="320" spans="8:18" s="4" customFormat="1" hidden="1" x14ac:dyDescent="0.25">
      <c r="H320" s="117"/>
      <c r="I320" s="117"/>
      <c r="J320" s="117"/>
      <c r="K320" s="109" t="s">
        <v>338</v>
      </c>
      <c r="L320" s="119">
        <v>0.24</v>
      </c>
      <c r="M320" s="108" t="s">
        <v>339</v>
      </c>
      <c r="N320" s="14"/>
      <c r="O320" s="14"/>
      <c r="P320" s="14"/>
      <c r="Q320" s="14"/>
      <c r="R320" s="14"/>
    </row>
    <row r="321" spans="8:18" s="4" customFormat="1" hidden="1" x14ac:dyDescent="0.25">
      <c r="H321" s="117"/>
      <c r="I321" s="117"/>
      <c r="J321" s="117"/>
      <c r="K321" s="109" t="s">
        <v>340</v>
      </c>
      <c r="L321" s="119">
        <v>0.12</v>
      </c>
      <c r="M321" s="108" t="s">
        <v>341</v>
      </c>
      <c r="N321" s="14"/>
      <c r="O321" s="14"/>
      <c r="P321" s="14"/>
      <c r="Q321" s="14"/>
      <c r="R321" s="14"/>
    </row>
    <row r="322" spans="8:18" s="4" customFormat="1" hidden="1" x14ac:dyDescent="0.25">
      <c r="H322" s="108"/>
      <c r="I322" s="108"/>
      <c r="J322" s="108"/>
      <c r="K322" s="109" t="s">
        <v>342</v>
      </c>
      <c r="L322" s="118">
        <v>0.17</v>
      </c>
      <c r="M322" s="108" t="s">
        <v>343</v>
      </c>
      <c r="N322" s="14"/>
      <c r="O322" s="14"/>
      <c r="P322" s="14"/>
      <c r="Q322" s="14"/>
      <c r="R322" s="14"/>
    </row>
    <row r="323" spans="8:18" s="4" customFormat="1" hidden="1" x14ac:dyDescent="0.25">
      <c r="H323" s="108"/>
      <c r="I323" s="108"/>
      <c r="J323" s="108"/>
      <c r="K323" s="109"/>
      <c r="L323" s="118"/>
      <c r="M323" s="108"/>
      <c r="N323" s="14"/>
      <c r="O323" s="14"/>
      <c r="P323" s="14"/>
      <c r="Q323" s="14"/>
      <c r="R323" s="14"/>
    </row>
    <row r="324" spans="8:18" s="4" customFormat="1" hidden="1" x14ac:dyDescent="0.25">
      <c r="H324" s="108">
        <v>17</v>
      </c>
      <c r="I324" s="118" t="s">
        <v>16</v>
      </c>
      <c r="J324" s="118">
        <f>AVERAGE(L324:L335)</f>
        <v>0.2166666666666667</v>
      </c>
      <c r="K324" s="109" t="s">
        <v>344</v>
      </c>
      <c r="L324" s="118">
        <v>0.28000000000000003</v>
      </c>
      <c r="M324" s="108" t="s">
        <v>345</v>
      </c>
      <c r="N324" s="14"/>
      <c r="O324" s="14"/>
      <c r="P324" s="14"/>
      <c r="Q324" s="14"/>
      <c r="R324" s="14"/>
    </row>
    <row r="325" spans="8:18" s="4" customFormat="1" hidden="1" x14ac:dyDescent="0.25">
      <c r="H325" s="108"/>
      <c r="I325" s="108"/>
      <c r="J325" s="108"/>
      <c r="K325" s="109" t="s">
        <v>346</v>
      </c>
      <c r="L325" s="118">
        <v>0.2</v>
      </c>
      <c r="M325" s="108" t="s">
        <v>347</v>
      </c>
      <c r="N325" s="14"/>
      <c r="O325" s="14"/>
      <c r="P325" s="14"/>
      <c r="Q325" s="14"/>
      <c r="R325" s="14"/>
    </row>
    <row r="326" spans="8:18" s="4" customFormat="1" hidden="1" x14ac:dyDescent="0.25">
      <c r="H326" s="108"/>
      <c r="I326" s="108"/>
      <c r="J326" s="108"/>
      <c r="K326" s="109" t="s">
        <v>348</v>
      </c>
      <c r="L326" s="118">
        <v>0.2</v>
      </c>
      <c r="M326" s="108" t="s">
        <v>349</v>
      </c>
      <c r="N326" s="14"/>
      <c r="O326" s="14"/>
      <c r="P326" s="14"/>
      <c r="Q326" s="14"/>
      <c r="R326" s="14"/>
    </row>
    <row r="327" spans="8:18" s="4" customFormat="1" hidden="1" x14ac:dyDescent="0.25">
      <c r="H327" s="108"/>
      <c r="I327" s="108"/>
      <c r="J327" s="108"/>
      <c r="K327" s="109" t="s">
        <v>350</v>
      </c>
      <c r="L327" s="118">
        <v>0.28000000000000003</v>
      </c>
      <c r="M327" s="108" t="s">
        <v>351</v>
      </c>
      <c r="N327" s="14"/>
      <c r="O327" s="14"/>
      <c r="P327" s="14"/>
      <c r="Q327" s="14"/>
      <c r="R327" s="14"/>
    </row>
    <row r="328" spans="8:18" s="4" customFormat="1" hidden="1" x14ac:dyDescent="0.25">
      <c r="H328" s="108"/>
      <c r="I328" s="108"/>
      <c r="J328" s="108"/>
      <c r="K328" s="109" t="s">
        <v>352</v>
      </c>
      <c r="L328" s="118">
        <v>0.2</v>
      </c>
      <c r="M328" s="108" t="s">
        <v>353</v>
      </c>
      <c r="N328" s="14"/>
      <c r="O328" s="14"/>
      <c r="P328" s="14"/>
      <c r="Q328" s="14"/>
      <c r="R328" s="14"/>
    </row>
    <row r="329" spans="8:18" s="4" customFormat="1" hidden="1" x14ac:dyDescent="0.25">
      <c r="H329" s="108"/>
      <c r="I329" s="108"/>
      <c r="J329" s="108"/>
      <c r="K329" s="109" t="s">
        <v>354</v>
      </c>
      <c r="L329" s="118">
        <v>0.16</v>
      </c>
      <c r="M329" s="108" t="s">
        <v>355</v>
      </c>
      <c r="N329" s="14"/>
      <c r="O329" s="14"/>
      <c r="P329" s="14"/>
      <c r="Q329" s="14"/>
      <c r="R329" s="14"/>
    </row>
    <row r="330" spans="8:18" s="4" customFormat="1" hidden="1" x14ac:dyDescent="0.25">
      <c r="H330" s="108"/>
      <c r="I330" s="108"/>
      <c r="J330" s="108"/>
      <c r="K330" s="109" t="s">
        <v>356</v>
      </c>
      <c r="L330" s="118">
        <v>0.2</v>
      </c>
      <c r="M330" s="108" t="s">
        <v>357</v>
      </c>
      <c r="N330" s="14"/>
      <c r="O330" s="14"/>
      <c r="P330" s="14"/>
      <c r="Q330" s="14"/>
      <c r="R330" s="14"/>
    </row>
    <row r="331" spans="8:18" s="4" customFormat="1" hidden="1" x14ac:dyDescent="0.25">
      <c r="H331" s="108"/>
      <c r="I331" s="108"/>
      <c r="J331" s="108"/>
      <c r="K331" s="109" t="s">
        <v>358</v>
      </c>
      <c r="L331" s="118">
        <v>0.16</v>
      </c>
      <c r="M331" s="108" t="s">
        <v>359</v>
      </c>
      <c r="N331" s="14"/>
      <c r="O331" s="14"/>
      <c r="P331" s="14"/>
      <c r="Q331" s="14"/>
      <c r="R331" s="14"/>
    </row>
    <row r="332" spans="8:18" s="4" customFormat="1" hidden="1" x14ac:dyDescent="0.25">
      <c r="H332" s="108"/>
      <c r="I332" s="108"/>
      <c r="J332" s="108"/>
      <c r="K332" s="109" t="s">
        <v>360</v>
      </c>
      <c r="L332" s="118">
        <v>0.24</v>
      </c>
      <c r="M332" s="108" t="s">
        <v>361</v>
      </c>
      <c r="N332" s="14"/>
      <c r="O332" s="14"/>
      <c r="P332" s="14"/>
      <c r="Q332" s="14"/>
      <c r="R332" s="14"/>
    </row>
    <row r="333" spans="8:18" s="4" customFormat="1" hidden="1" x14ac:dyDescent="0.25">
      <c r="H333" s="108"/>
      <c r="I333" s="108"/>
      <c r="J333" s="108"/>
      <c r="K333" s="109" t="s">
        <v>362</v>
      </c>
      <c r="L333" s="118">
        <v>0.16</v>
      </c>
      <c r="M333" s="108" t="s">
        <v>363</v>
      </c>
      <c r="N333" s="14"/>
      <c r="O333" s="14"/>
      <c r="P333" s="14"/>
      <c r="Q333" s="14"/>
      <c r="R333" s="14"/>
    </row>
    <row r="334" spans="8:18" s="4" customFormat="1" hidden="1" x14ac:dyDescent="0.25">
      <c r="H334" s="108"/>
      <c r="I334" s="108"/>
      <c r="J334" s="108"/>
      <c r="K334" s="109" t="s">
        <v>364</v>
      </c>
      <c r="L334" s="118">
        <v>0.28000000000000003</v>
      </c>
      <c r="M334" s="108" t="s">
        <v>365</v>
      </c>
      <c r="N334" s="14"/>
      <c r="O334" s="14"/>
      <c r="P334" s="14"/>
      <c r="Q334" s="14"/>
      <c r="R334" s="14"/>
    </row>
    <row r="335" spans="8:18" s="4" customFormat="1" hidden="1" x14ac:dyDescent="0.25">
      <c r="H335" s="108"/>
      <c r="I335" s="108"/>
      <c r="J335" s="108"/>
      <c r="K335" s="109" t="s">
        <v>366</v>
      </c>
      <c r="L335" s="118">
        <v>0.24</v>
      </c>
      <c r="M335" s="108" t="s">
        <v>367</v>
      </c>
      <c r="N335" s="14"/>
      <c r="O335" s="14"/>
      <c r="P335" s="14"/>
      <c r="Q335" s="14"/>
      <c r="R335" s="14"/>
    </row>
    <row r="336" spans="8:18" s="4" customFormat="1" hidden="1" x14ac:dyDescent="0.25">
      <c r="H336" s="108"/>
      <c r="I336" s="108"/>
      <c r="J336" s="108"/>
      <c r="K336" s="109"/>
      <c r="L336" s="118"/>
      <c r="M336" s="108"/>
      <c r="N336" s="14"/>
      <c r="O336" s="14"/>
      <c r="P336" s="14"/>
      <c r="Q336" s="14"/>
      <c r="R336" s="14"/>
    </row>
    <row r="337" spans="8:18" s="4" customFormat="1" hidden="1" x14ac:dyDescent="0.25">
      <c r="H337" s="108">
        <v>18</v>
      </c>
      <c r="I337" s="108" t="s">
        <v>17</v>
      </c>
      <c r="J337" s="118">
        <f>AVERAGE(L337:L352)</f>
        <v>0.24624999999999997</v>
      </c>
      <c r="K337" s="109" t="s">
        <v>368</v>
      </c>
      <c r="L337" s="118">
        <v>0.12</v>
      </c>
      <c r="M337" s="108" t="s">
        <v>369</v>
      </c>
      <c r="N337" s="14"/>
      <c r="O337" s="14"/>
      <c r="P337" s="14"/>
      <c r="Q337" s="14"/>
      <c r="R337" s="14"/>
    </row>
    <row r="338" spans="8:18" s="4" customFormat="1" hidden="1" x14ac:dyDescent="0.25">
      <c r="H338" s="108"/>
      <c r="I338" s="108"/>
      <c r="J338" s="108"/>
      <c r="K338" s="109" t="s">
        <v>370</v>
      </c>
      <c r="L338" s="118">
        <v>0.3</v>
      </c>
      <c r="M338" s="108" t="s">
        <v>371</v>
      </c>
      <c r="N338" s="14"/>
      <c r="O338" s="14"/>
      <c r="P338" s="14"/>
      <c r="Q338" s="14"/>
      <c r="R338" s="14"/>
    </row>
    <row r="339" spans="8:18" s="4" customFormat="1" hidden="1" x14ac:dyDescent="0.25">
      <c r="H339" s="108"/>
      <c r="I339" s="108"/>
      <c r="J339" s="108"/>
      <c r="K339" s="109" t="s">
        <v>372</v>
      </c>
      <c r="L339" s="118">
        <v>0.12</v>
      </c>
      <c r="M339" s="108" t="s">
        <v>373</v>
      </c>
      <c r="N339" s="14"/>
      <c r="O339" s="14"/>
      <c r="P339" s="14"/>
      <c r="Q339" s="14"/>
      <c r="R339" s="14"/>
    </row>
    <row r="340" spans="8:18" s="4" customFormat="1" hidden="1" x14ac:dyDescent="0.25">
      <c r="H340" s="108"/>
      <c r="I340" s="108"/>
      <c r="J340" s="108"/>
      <c r="K340" s="109" t="s">
        <v>374</v>
      </c>
      <c r="L340" s="118">
        <v>0.12</v>
      </c>
      <c r="M340" s="108" t="s">
        <v>375</v>
      </c>
      <c r="N340" s="14"/>
      <c r="O340" s="14"/>
      <c r="P340" s="14"/>
      <c r="Q340" s="14"/>
      <c r="R340" s="14"/>
    </row>
    <row r="341" spans="8:18" s="4" customFormat="1" hidden="1" x14ac:dyDescent="0.25">
      <c r="H341" s="108"/>
      <c r="I341" s="108"/>
      <c r="J341" s="108"/>
      <c r="K341" s="109" t="s">
        <v>376</v>
      </c>
      <c r="L341" s="118">
        <v>0.32</v>
      </c>
      <c r="M341" s="108" t="s">
        <v>377</v>
      </c>
      <c r="N341" s="14"/>
      <c r="O341" s="14"/>
      <c r="P341" s="14"/>
      <c r="Q341" s="14"/>
      <c r="R341" s="14"/>
    </row>
    <row r="342" spans="8:18" s="4" customFormat="1" hidden="1" x14ac:dyDescent="0.25">
      <c r="H342" s="108"/>
      <c r="I342" s="108"/>
      <c r="J342" s="108"/>
      <c r="K342" s="109" t="s">
        <v>378</v>
      </c>
      <c r="L342" s="118">
        <v>0.4</v>
      </c>
      <c r="M342" s="108" t="s">
        <v>379</v>
      </c>
      <c r="N342" s="14"/>
      <c r="O342" s="14"/>
      <c r="P342" s="14"/>
      <c r="Q342" s="14"/>
      <c r="R342" s="14"/>
    </row>
    <row r="343" spans="8:18" s="4" customFormat="1" hidden="1" x14ac:dyDescent="0.25">
      <c r="H343" s="108"/>
      <c r="I343" s="108"/>
      <c r="J343" s="108"/>
      <c r="K343" s="109" t="s">
        <v>380</v>
      </c>
      <c r="L343" s="118">
        <v>0.32</v>
      </c>
      <c r="M343" s="108" t="s">
        <v>381</v>
      </c>
      <c r="N343" s="14"/>
      <c r="O343" s="14"/>
      <c r="P343" s="14"/>
      <c r="Q343" s="14"/>
      <c r="R343" s="14"/>
    </row>
    <row r="344" spans="8:18" s="4" customFormat="1" hidden="1" x14ac:dyDescent="0.25">
      <c r="H344" s="108"/>
      <c r="I344" s="108"/>
      <c r="J344" s="108"/>
      <c r="K344" s="109" t="s">
        <v>382</v>
      </c>
      <c r="L344" s="118">
        <v>0.12</v>
      </c>
      <c r="M344" s="108" t="s">
        <v>383</v>
      </c>
      <c r="N344" s="14"/>
      <c r="O344" s="14"/>
      <c r="P344" s="14"/>
      <c r="Q344" s="14"/>
      <c r="R344" s="14"/>
    </row>
    <row r="345" spans="8:18" s="4" customFormat="1" hidden="1" x14ac:dyDescent="0.25">
      <c r="H345" s="108"/>
      <c r="I345" s="108"/>
      <c r="J345" s="108"/>
      <c r="K345" s="109" t="s">
        <v>384</v>
      </c>
      <c r="L345" s="118">
        <v>0.12</v>
      </c>
      <c r="M345" s="108" t="s">
        <v>385</v>
      </c>
      <c r="N345" s="14"/>
      <c r="O345" s="14"/>
      <c r="P345" s="14"/>
      <c r="Q345" s="14"/>
      <c r="R345" s="14"/>
    </row>
    <row r="346" spans="8:18" s="4" customFormat="1" hidden="1" x14ac:dyDescent="0.25">
      <c r="H346" s="108"/>
      <c r="I346" s="108"/>
      <c r="J346" s="108"/>
      <c r="K346" s="109" t="s">
        <v>386</v>
      </c>
      <c r="L346" s="118">
        <v>0.24</v>
      </c>
      <c r="M346" s="108" t="s">
        <v>387</v>
      </c>
      <c r="N346" s="14"/>
      <c r="O346" s="14"/>
      <c r="P346" s="14"/>
      <c r="Q346" s="14"/>
      <c r="R346" s="14"/>
    </row>
    <row r="347" spans="8:18" s="4" customFormat="1" hidden="1" x14ac:dyDescent="0.25">
      <c r="H347" s="108"/>
      <c r="I347" s="108"/>
      <c r="J347" s="108"/>
      <c r="K347" s="109" t="s">
        <v>388</v>
      </c>
      <c r="L347" s="118">
        <v>0.24</v>
      </c>
      <c r="M347" s="108" t="s">
        <v>389</v>
      </c>
      <c r="N347" s="14"/>
      <c r="O347" s="14"/>
      <c r="P347" s="14"/>
      <c r="Q347" s="14"/>
      <c r="R347" s="14"/>
    </row>
    <row r="348" spans="8:18" s="4" customFormat="1" hidden="1" x14ac:dyDescent="0.25">
      <c r="H348" s="108"/>
      <c r="I348" s="108"/>
      <c r="J348" s="108"/>
      <c r="K348" s="109" t="s">
        <v>390</v>
      </c>
      <c r="L348" s="118">
        <v>0.4</v>
      </c>
      <c r="M348" s="108" t="s">
        <v>391</v>
      </c>
      <c r="N348" s="14"/>
      <c r="O348" s="14"/>
      <c r="P348" s="14"/>
      <c r="Q348" s="14"/>
      <c r="R348" s="14"/>
    </row>
    <row r="349" spans="8:18" s="4" customFormat="1" hidden="1" x14ac:dyDescent="0.25">
      <c r="H349" s="108"/>
      <c r="I349" s="108"/>
      <c r="J349" s="108"/>
      <c r="K349" s="109" t="s">
        <v>392</v>
      </c>
      <c r="L349" s="118">
        <v>0.3</v>
      </c>
      <c r="M349" s="108" t="s">
        <v>393</v>
      </c>
      <c r="N349" s="14"/>
      <c r="O349" s="14"/>
      <c r="P349" s="14"/>
      <c r="Q349" s="14"/>
      <c r="R349" s="14"/>
    </row>
    <row r="350" spans="8:18" s="4" customFormat="1" hidden="1" x14ac:dyDescent="0.25">
      <c r="H350" s="108"/>
      <c r="I350" s="108"/>
      <c r="J350" s="108"/>
      <c r="K350" s="109" t="s">
        <v>394</v>
      </c>
      <c r="L350" s="118">
        <v>0.3</v>
      </c>
      <c r="M350" s="108" t="s">
        <v>395</v>
      </c>
      <c r="N350" s="14"/>
      <c r="O350" s="14"/>
      <c r="P350" s="14"/>
      <c r="Q350" s="14"/>
      <c r="R350" s="14"/>
    </row>
    <row r="351" spans="8:18" s="4" customFormat="1" hidden="1" x14ac:dyDescent="0.25">
      <c r="H351" s="108"/>
      <c r="I351" s="108"/>
      <c r="J351" s="108"/>
      <c r="K351" s="109" t="s">
        <v>396</v>
      </c>
      <c r="L351" s="118">
        <v>0.32</v>
      </c>
      <c r="M351" s="108" t="s">
        <v>397</v>
      </c>
      <c r="N351" s="14"/>
      <c r="O351" s="14"/>
      <c r="P351" s="14"/>
      <c r="Q351" s="14"/>
      <c r="R351" s="14"/>
    </row>
    <row r="352" spans="8:18" s="4" customFormat="1" hidden="1" x14ac:dyDescent="0.25">
      <c r="H352" s="108"/>
      <c r="I352" s="108"/>
      <c r="J352" s="108"/>
      <c r="K352" s="109" t="s">
        <v>398</v>
      </c>
      <c r="L352" s="118">
        <v>0.2</v>
      </c>
      <c r="M352" s="108" t="s">
        <v>399</v>
      </c>
      <c r="N352" s="14"/>
      <c r="O352" s="14"/>
      <c r="P352" s="14"/>
      <c r="Q352" s="14"/>
      <c r="R352" s="14"/>
    </row>
    <row r="353" spans="8:18" s="4" customFormat="1" hidden="1" x14ac:dyDescent="0.25">
      <c r="H353" s="108"/>
      <c r="I353" s="109"/>
      <c r="J353" s="109"/>
      <c r="K353" s="109"/>
      <c r="L353" s="109"/>
      <c r="M353" s="109"/>
      <c r="N353" s="14"/>
      <c r="O353" s="14"/>
      <c r="P353" s="14"/>
      <c r="Q353" s="14"/>
      <c r="R353" s="14"/>
    </row>
    <row r="354" spans="8:18" s="4" customFormat="1" hidden="1" x14ac:dyDescent="0.25">
      <c r="H354" s="108"/>
      <c r="I354" s="109"/>
      <c r="J354" s="109"/>
      <c r="K354" s="109"/>
      <c r="L354" s="109">
        <f>COUNT(L132:L352)</f>
        <v>204</v>
      </c>
      <c r="M354" s="109"/>
      <c r="N354" s="14"/>
      <c r="O354" s="14"/>
      <c r="P354" s="14"/>
      <c r="Q354" s="14"/>
      <c r="R354" s="14"/>
    </row>
    <row r="355" spans="8:18" s="4" customFormat="1" x14ac:dyDescent="0.25">
      <c r="I355" s="14"/>
      <c r="J355" s="14"/>
      <c r="K355" s="14"/>
      <c r="L355" s="14"/>
      <c r="M355" s="14"/>
      <c r="N355" s="14"/>
      <c r="O355" s="14"/>
      <c r="P355" s="14"/>
      <c r="Q355" s="14"/>
      <c r="R355" s="14"/>
    </row>
    <row r="356" spans="8:18" s="4" customFormat="1" x14ac:dyDescent="0.25">
      <c r="I356" s="14"/>
      <c r="J356" s="14"/>
      <c r="K356" s="14"/>
      <c r="L356" s="14"/>
      <c r="M356" s="14"/>
      <c r="N356" s="14"/>
      <c r="O356" s="14"/>
      <c r="P356" s="14"/>
      <c r="Q356" s="14"/>
      <c r="R356" s="14"/>
    </row>
    <row r="357" spans="8:18" s="4" customFormat="1" x14ac:dyDescent="0.25">
      <c r="I357" s="14"/>
      <c r="J357" s="14"/>
      <c r="K357" s="14"/>
      <c r="L357" s="14"/>
      <c r="M357" s="14"/>
      <c r="N357" s="14"/>
      <c r="O357" s="14"/>
      <c r="P357" s="14"/>
      <c r="Q357" s="14"/>
      <c r="R357" s="14"/>
    </row>
    <row r="358" spans="8:18" s="4" customFormat="1" x14ac:dyDescent="0.25">
      <c r="I358" s="14"/>
      <c r="J358" s="14"/>
      <c r="K358" s="14"/>
      <c r="L358" s="14"/>
      <c r="M358" s="14"/>
      <c r="N358" s="14"/>
      <c r="O358" s="14"/>
      <c r="P358" s="14"/>
      <c r="Q358" s="14"/>
      <c r="R358" s="14"/>
    </row>
    <row r="359" spans="8:18" s="4" customFormat="1" x14ac:dyDescent="0.25">
      <c r="I359" s="14"/>
      <c r="J359" s="14"/>
      <c r="K359" s="14"/>
      <c r="L359" s="14"/>
      <c r="M359" s="14"/>
      <c r="N359" s="14"/>
      <c r="O359" s="14"/>
      <c r="P359" s="14"/>
      <c r="Q359" s="14"/>
      <c r="R359" s="14"/>
    </row>
    <row r="360" spans="8:18" s="4" customFormat="1" x14ac:dyDescent="0.25">
      <c r="I360" s="14"/>
      <c r="J360" s="14"/>
      <c r="K360" s="14"/>
      <c r="L360" s="14"/>
      <c r="M360" s="14"/>
      <c r="N360" s="14"/>
      <c r="O360" s="14"/>
      <c r="P360" s="14"/>
      <c r="Q360" s="14"/>
      <c r="R360" s="14"/>
    </row>
    <row r="361" spans="8:18" s="4" customFormat="1" x14ac:dyDescent="0.25">
      <c r="I361" s="14"/>
      <c r="J361" s="14"/>
      <c r="K361" s="14"/>
      <c r="L361" s="14"/>
      <c r="M361" s="14"/>
      <c r="N361" s="14"/>
      <c r="O361" s="14"/>
      <c r="P361" s="14"/>
      <c r="Q361" s="14"/>
      <c r="R361" s="14"/>
    </row>
    <row r="362" spans="8:18" s="4" customFormat="1" x14ac:dyDescent="0.25">
      <c r="I362" s="14"/>
      <c r="J362" s="14"/>
      <c r="K362" s="14"/>
      <c r="L362" s="14"/>
      <c r="M362" s="14"/>
      <c r="N362" s="14"/>
      <c r="O362" s="14"/>
      <c r="P362" s="14"/>
      <c r="Q362" s="14"/>
      <c r="R362" s="14"/>
    </row>
    <row r="363" spans="8:18" s="4" customFormat="1" x14ac:dyDescent="0.25">
      <c r="I363" s="14"/>
      <c r="J363" s="14"/>
      <c r="K363" s="14"/>
      <c r="L363" s="14"/>
      <c r="M363" s="14"/>
      <c r="N363" s="14"/>
      <c r="O363" s="14"/>
      <c r="P363" s="14"/>
      <c r="Q363" s="14"/>
      <c r="R363" s="14"/>
    </row>
    <row r="364" spans="8:18" s="4" customFormat="1" x14ac:dyDescent="0.25">
      <c r="I364" s="14"/>
      <c r="J364" s="14"/>
      <c r="K364" s="14"/>
      <c r="L364" s="14"/>
      <c r="M364" s="14"/>
      <c r="N364" s="14"/>
      <c r="O364" s="14"/>
      <c r="P364" s="14"/>
      <c r="Q364" s="14"/>
      <c r="R364" s="14"/>
    </row>
    <row r="365" spans="8:18" s="4" customFormat="1" x14ac:dyDescent="0.25">
      <c r="I365" s="14"/>
      <c r="J365" s="14"/>
      <c r="K365" s="14"/>
      <c r="L365" s="14"/>
      <c r="M365" s="14"/>
      <c r="N365" s="14"/>
      <c r="O365" s="14"/>
      <c r="P365" s="14"/>
      <c r="Q365" s="14"/>
      <c r="R365" s="14"/>
    </row>
    <row r="366" spans="8:18" s="4" customFormat="1" x14ac:dyDescent="0.25">
      <c r="I366" s="14"/>
      <c r="J366" s="14"/>
      <c r="K366" s="14"/>
      <c r="L366" s="14"/>
      <c r="M366" s="14"/>
      <c r="N366" s="14"/>
      <c r="O366" s="14"/>
      <c r="P366" s="14"/>
      <c r="Q366" s="14"/>
      <c r="R366" s="14"/>
    </row>
    <row r="367" spans="8:18" s="4" customFormat="1" x14ac:dyDescent="0.25">
      <c r="I367" s="14"/>
      <c r="J367" s="14"/>
      <c r="K367" s="14"/>
      <c r="L367" s="14"/>
      <c r="M367" s="14"/>
      <c r="N367" s="14"/>
      <c r="O367" s="14"/>
      <c r="P367" s="14"/>
      <c r="Q367" s="14"/>
      <c r="R367" s="14"/>
    </row>
    <row r="368" spans="8:18" s="4" customFormat="1" x14ac:dyDescent="0.25">
      <c r="I368" s="14"/>
      <c r="J368" s="14"/>
      <c r="K368" s="14"/>
      <c r="L368" s="14"/>
      <c r="M368" s="14"/>
      <c r="N368" s="14"/>
      <c r="O368" s="14"/>
      <c r="P368" s="14"/>
      <c r="Q368" s="14"/>
      <c r="R368" s="14"/>
    </row>
    <row r="369" spans="9:18" s="4" customFormat="1" x14ac:dyDescent="0.25">
      <c r="I369" s="14"/>
      <c r="J369" s="14"/>
      <c r="K369" s="14"/>
      <c r="L369" s="14"/>
      <c r="M369" s="14"/>
      <c r="N369" s="14"/>
      <c r="O369" s="14"/>
      <c r="P369" s="14"/>
      <c r="Q369" s="14"/>
      <c r="R369" s="14"/>
    </row>
    <row r="370" spans="9:18" s="4" customFormat="1" x14ac:dyDescent="0.25">
      <c r="I370" s="14"/>
      <c r="J370" s="14"/>
      <c r="K370" s="14"/>
      <c r="L370" s="14"/>
      <c r="M370" s="14"/>
      <c r="N370" s="14"/>
      <c r="O370" s="14"/>
      <c r="P370" s="14"/>
      <c r="Q370" s="14"/>
      <c r="R370" s="14"/>
    </row>
    <row r="371" spans="9:18" s="4" customFormat="1" x14ac:dyDescent="0.25">
      <c r="I371" s="14"/>
      <c r="J371" s="14"/>
      <c r="K371" s="14"/>
      <c r="L371" s="14"/>
      <c r="M371" s="14"/>
      <c r="N371" s="14"/>
      <c r="O371" s="14"/>
      <c r="P371" s="14"/>
      <c r="Q371" s="14"/>
      <c r="R371" s="14"/>
    </row>
    <row r="372" spans="9:18" s="4" customFormat="1" x14ac:dyDescent="0.25">
      <c r="I372" s="14"/>
      <c r="J372" s="14"/>
      <c r="K372" s="14"/>
      <c r="L372" s="14"/>
      <c r="M372" s="14"/>
      <c r="N372" s="14"/>
      <c r="O372" s="14"/>
      <c r="P372" s="14"/>
      <c r="Q372" s="14"/>
      <c r="R372" s="14"/>
    </row>
    <row r="373" spans="9:18" s="4" customFormat="1" x14ac:dyDescent="0.25">
      <c r="I373" s="14"/>
      <c r="J373" s="14"/>
      <c r="K373" s="14"/>
      <c r="L373" s="14"/>
      <c r="M373" s="14"/>
      <c r="N373" s="14"/>
      <c r="O373" s="14"/>
      <c r="P373" s="14"/>
      <c r="Q373" s="14"/>
      <c r="R373" s="14"/>
    </row>
    <row r="374" spans="9:18" s="4" customFormat="1" x14ac:dyDescent="0.25">
      <c r="I374" s="14"/>
      <c r="J374" s="14"/>
      <c r="K374" s="14"/>
      <c r="L374" s="14"/>
      <c r="M374" s="14"/>
      <c r="N374" s="14"/>
      <c r="O374" s="14"/>
      <c r="P374" s="14"/>
      <c r="Q374" s="14"/>
      <c r="R374" s="14"/>
    </row>
    <row r="375" spans="9:18" s="4" customFormat="1" x14ac:dyDescent="0.25">
      <c r="I375" s="14"/>
      <c r="J375" s="14"/>
      <c r="K375" s="14"/>
      <c r="L375" s="14"/>
      <c r="M375" s="14"/>
      <c r="N375" s="14"/>
      <c r="O375" s="14"/>
      <c r="P375" s="14"/>
      <c r="Q375" s="14"/>
      <c r="R375" s="14"/>
    </row>
    <row r="376" spans="9:18" s="4" customFormat="1" x14ac:dyDescent="0.25">
      <c r="I376" s="14"/>
      <c r="J376" s="14"/>
      <c r="K376" s="14"/>
      <c r="L376" s="14"/>
      <c r="M376" s="14"/>
      <c r="N376" s="14"/>
      <c r="O376" s="14"/>
      <c r="P376" s="14"/>
      <c r="Q376" s="14"/>
      <c r="R376" s="14"/>
    </row>
    <row r="377" spans="9:18" s="4" customFormat="1" x14ac:dyDescent="0.25">
      <c r="I377" s="14"/>
      <c r="J377" s="14"/>
      <c r="K377" s="14"/>
      <c r="L377" s="14"/>
      <c r="M377" s="14"/>
      <c r="N377" s="14"/>
      <c r="O377" s="14"/>
      <c r="P377" s="14"/>
      <c r="Q377" s="14"/>
      <c r="R377" s="14"/>
    </row>
    <row r="378" spans="9:18" s="4" customFormat="1" x14ac:dyDescent="0.25">
      <c r="I378" s="14"/>
      <c r="J378" s="14"/>
      <c r="K378" s="14"/>
      <c r="L378" s="14"/>
      <c r="M378" s="14"/>
      <c r="N378" s="14"/>
      <c r="O378" s="14"/>
      <c r="P378" s="14"/>
      <c r="Q378" s="14"/>
      <c r="R378" s="14"/>
    </row>
    <row r="379" spans="9:18" s="4" customFormat="1" x14ac:dyDescent="0.25">
      <c r="I379" s="14"/>
      <c r="J379" s="14"/>
      <c r="K379" s="14"/>
      <c r="L379" s="14"/>
      <c r="M379" s="14"/>
      <c r="N379" s="14"/>
      <c r="O379" s="14"/>
      <c r="P379" s="14"/>
      <c r="Q379" s="14"/>
      <c r="R379" s="14"/>
    </row>
    <row r="380" spans="9:18" s="4" customFormat="1" x14ac:dyDescent="0.25">
      <c r="I380" s="14"/>
      <c r="J380" s="14"/>
      <c r="K380" s="14"/>
      <c r="L380" s="14"/>
      <c r="M380" s="14"/>
      <c r="N380" s="14"/>
      <c r="O380" s="14"/>
      <c r="P380" s="14"/>
      <c r="Q380" s="14"/>
      <c r="R380" s="14"/>
    </row>
    <row r="381" spans="9:18" s="4" customFormat="1" x14ac:dyDescent="0.25">
      <c r="I381" s="14"/>
      <c r="J381" s="14"/>
      <c r="K381" s="14"/>
      <c r="L381" s="14"/>
      <c r="M381" s="14"/>
      <c r="N381" s="14"/>
      <c r="O381" s="14"/>
      <c r="P381" s="14"/>
      <c r="Q381" s="14"/>
      <c r="R381" s="14"/>
    </row>
    <row r="382" spans="9:18" s="4" customFormat="1" x14ac:dyDescent="0.25">
      <c r="I382" s="14"/>
      <c r="J382" s="14"/>
      <c r="K382" s="14"/>
      <c r="L382" s="14"/>
      <c r="M382" s="14"/>
      <c r="N382" s="14"/>
      <c r="O382" s="14"/>
      <c r="P382" s="14"/>
      <c r="Q382" s="14"/>
      <c r="R382" s="14"/>
    </row>
    <row r="383" spans="9:18" s="4" customFormat="1" x14ac:dyDescent="0.25">
      <c r="I383" s="14"/>
      <c r="J383" s="14"/>
      <c r="K383" s="14"/>
      <c r="L383" s="14"/>
      <c r="M383" s="14"/>
      <c r="N383" s="14"/>
      <c r="O383" s="14"/>
      <c r="P383" s="14"/>
      <c r="Q383" s="14"/>
      <c r="R383" s="14"/>
    </row>
    <row r="384" spans="9:18" s="4" customFormat="1" x14ac:dyDescent="0.25">
      <c r="I384" s="14"/>
      <c r="J384" s="14"/>
      <c r="K384" s="14"/>
      <c r="L384" s="14"/>
      <c r="M384" s="14"/>
      <c r="N384" s="14"/>
      <c r="O384" s="14"/>
      <c r="P384" s="14"/>
      <c r="Q384" s="14"/>
      <c r="R384" s="14"/>
    </row>
    <row r="385" spans="9:18" s="4" customFormat="1" x14ac:dyDescent="0.25">
      <c r="I385" s="14"/>
      <c r="J385" s="14"/>
      <c r="K385" s="14"/>
      <c r="L385" s="14"/>
      <c r="M385" s="14"/>
      <c r="N385" s="14"/>
      <c r="O385" s="14"/>
      <c r="P385" s="14"/>
      <c r="Q385" s="14"/>
      <c r="R385" s="14"/>
    </row>
    <row r="386" spans="9:18" s="4" customFormat="1" x14ac:dyDescent="0.25">
      <c r="I386" s="14"/>
      <c r="J386" s="14"/>
      <c r="K386" s="14"/>
      <c r="L386" s="14"/>
      <c r="M386" s="14"/>
      <c r="N386" s="14"/>
      <c r="O386" s="14"/>
      <c r="P386" s="14"/>
      <c r="Q386" s="14"/>
      <c r="R386" s="14"/>
    </row>
    <row r="387" spans="9:18" s="4" customFormat="1" x14ac:dyDescent="0.25">
      <c r="I387" s="14"/>
      <c r="J387" s="14"/>
      <c r="K387" s="14"/>
      <c r="L387" s="14"/>
      <c r="M387" s="14"/>
      <c r="N387" s="14"/>
      <c r="O387" s="14"/>
      <c r="P387" s="14"/>
      <c r="Q387" s="14"/>
      <c r="R387" s="14"/>
    </row>
    <row r="388" spans="9:18" s="4" customFormat="1" x14ac:dyDescent="0.25">
      <c r="I388" s="14"/>
      <c r="J388" s="14"/>
      <c r="K388" s="14"/>
      <c r="L388" s="14"/>
      <c r="M388" s="14"/>
      <c r="N388" s="14"/>
      <c r="O388" s="14"/>
      <c r="P388" s="14"/>
      <c r="Q388" s="14"/>
      <c r="R388" s="14"/>
    </row>
    <row r="389" spans="9:18" s="4" customFormat="1" x14ac:dyDescent="0.25">
      <c r="I389" s="14"/>
      <c r="J389" s="14"/>
      <c r="K389" s="14"/>
      <c r="L389" s="14"/>
      <c r="M389" s="14"/>
      <c r="N389" s="14"/>
      <c r="O389" s="14"/>
      <c r="P389" s="14"/>
      <c r="Q389" s="14"/>
      <c r="R389" s="14"/>
    </row>
    <row r="390" spans="9:18" s="4" customFormat="1" x14ac:dyDescent="0.25">
      <c r="I390" s="14"/>
      <c r="J390" s="14"/>
      <c r="K390" s="14"/>
      <c r="L390" s="14"/>
      <c r="M390" s="14"/>
      <c r="N390" s="14"/>
      <c r="O390" s="14"/>
      <c r="P390" s="14"/>
      <c r="Q390" s="14"/>
      <c r="R390" s="14"/>
    </row>
    <row r="391" spans="9:18" s="4" customFormat="1" x14ac:dyDescent="0.25">
      <c r="I391" s="14"/>
      <c r="J391" s="14"/>
      <c r="K391" s="14"/>
      <c r="L391" s="14"/>
      <c r="M391" s="14"/>
      <c r="N391" s="14"/>
      <c r="O391" s="14"/>
      <c r="P391" s="14"/>
      <c r="Q391" s="14"/>
      <c r="R391" s="14"/>
    </row>
    <row r="392" spans="9:18" s="4" customFormat="1" x14ac:dyDescent="0.25">
      <c r="I392" s="14"/>
      <c r="J392" s="14"/>
      <c r="K392" s="14"/>
      <c r="L392" s="14"/>
      <c r="M392" s="14"/>
      <c r="N392" s="14"/>
      <c r="O392" s="14"/>
      <c r="P392" s="14"/>
      <c r="Q392" s="14"/>
      <c r="R392" s="14"/>
    </row>
    <row r="393" spans="9:18" s="4" customFormat="1" x14ac:dyDescent="0.25">
      <c r="I393" s="14"/>
      <c r="J393" s="14"/>
      <c r="K393" s="14"/>
      <c r="L393" s="14"/>
      <c r="M393" s="14"/>
      <c r="N393" s="14"/>
      <c r="O393" s="14"/>
      <c r="P393" s="14"/>
      <c r="Q393" s="14"/>
      <c r="R393" s="14"/>
    </row>
    <row r="394" spans="9:18" s="4" customFormat="1" x14ac:dyDescent="0.25">
      <c r="I394" s="14"/>
      <c r="J394" s="14"/>
      <c r="K394" s="14"/>
      <c r="L394" s="14"/>
      <c r="M394" s="14"/>
      <c r="N394" s="14"/>
      <c r="O394" s="14"/>
      <c r="P394" s="14"/>
      <c r="Q394" s="14"/>
      <c r="R394" s="14"/>
    </row>
    <row r="395" spans="9:18" s="4" customFormat="1" x14ac:dyDescent="0.25">
      <c r="I395" s="14"/>
      <c r="J395" s="14"/>
      <c r="K395" s="14"/>
      <c r="L395" s="14"/>
      <c r="M395" s="14"/>
      <c r="N395" s="14"/>
      <c r="O395" s="14"/>
      <c r="P395" s="14"/>
      <c r="Q395" s="14"/>
      <c r="R395" s="14"/>
    </row>
    <row r="396" spans="9:18" s="4" customFormat="1" x14ac:dyDescent="0.25">
      <c r="I396" s="14"/>
      <c r="J396" s="14"/>
      <c r="K396" s="14"/>
      <c r="L396" s="14"/>
      <c r="M396" s="14"/>
      <c r="N396" s="14"/>
      <c r="O396" s="14"/>
      <c r="P396" s="14"/>
      <c r="Q396" s="14"/>
      <c r="R396" s="14"/>
    </row>
    <row r="426" spans="5:5" x14ac:dyDescent="0.25">
      <c r="E426" s="4"/>
    </row>
  </sheetData>
  <sheetProtection algorithmName="SHA-512" hashValue="54S9NJOi0xyBfdypO2JC5sVgyzYzAqLsQM2dg/1QRUT8akE3uA4nEpv2W+gszjhBfVLK9WtR7l4LEJ+3S+LR/w==" saltValue="d/XYZvDVlmAEBZpzQdTPEg==" spinCount="100000" sheet="1" objects="1" scenarios="1" selectLockedCells="1"/>
  <dataConsolidate/>
  <mergeCells count="40">
    <mergeCell ref="C7:E7"/>
    <mergeCell ref="C42:D42"/>
    <mergeCell ref="C43:D43"/>
    <mergeCell ref="B8:G8"/>
    <mergeCell ref="C9:E9"/>
    <mergeCell ref="B13:G13"/>
    <mergeCell ref="F14:G14"/>
    <mergeCell ref="F15:G15"/>
    <mergeCell ref="F16:G16"/>
    <mergeCell ref="D17:G17"/>
    <mergeCell ref="D19:E19"/>
    <mergeCell ref="F29:G29"/>
    <mergeCell ref="B20:C20"/>
    <mergeCell ref="B21:C21"/>
    <mergeCell ref="B22:C22"/>
    <mergeCell ref="B23:C23"/>
    <mergeCell ref="B2:G2"/>
    <mergeCell ref="B3:G3"/>
    <mergeCell ref="B4:G4"/>
    <mergeCell ref="C5:E5"/>
    <mergeCell ref="C6:G6"/>
    <mergeCell ref="D23:G23"/>
    <mergeCell ref="D25:G25"/>
    <mergeCell ref="D26:G26"/>
    <mergeCell ref="B27:C27"/>
    <mergeCell ref="F27:G27"/>
    <mergeCell ref="B28:C28"/>
    <mergeCell ref="F28:G28"/>
    <mergeCell ref="B39:G39"/>
    <mergeCell ref="D33:G33"/>
    <mergeCell ref="D34:G34"/>
    <mergeCell ref="B35:G35"/>
    <mergeCell ref="B36:G36"/>
    <mergeCell ref="B37:G37"/>
    <mergeCell ref="B38:G38"/>
    <mergeCell ref="B30:C30"/>
    <mergeCell ref="D30:G30"/>
    <mergeCell ref="F31:G31"/>
    <mergeCell ref="B32:C32"/>
    <mergeCell ref="D32:G32"/>
  </mergeCells>
  <conditionalFormatting sqref="D20">
    <cfRule type="cellIs" dxfId="22" priority="2" stopIfTrue="1" operator="equal">
      <formula>G67</formula>
    </cfRule>
  </conditionalFormatting>
  <conditionalFormatting sqref="D28">
    <cfRule type="cellIs" dxfId="21" priority="3" stopIfTrue="1" operator="equal">
      <formula>J102</formula>
    </cfRule>
  </conditionalFormatting>
  <conditionalFormatting sqref="D21">
    <cfRule type="cellIs" dxfId="20" priority="4" stopIfTrue="1" operator="equal">
      <formula>G67</formula>
    </cfRule>
  </conditionalFormatting>
  <conditionalFormatting sqref="D27">
    <cfRule type="cellIs" dxfId="19" priority="5" stopIfTrue="1" operator="equal">
      <formula>J98</formula>
    </cfRule>
  </conditionalFormatting>
  <conditionalFormatting sqref="G21">
    <cfRule type="cellIs" dxfId="18" priority="6" stopIfTrue="1" operator="notEqual">
      <formula>1</formula>
    </cfRule>
  </conditionalFormatting>
  <conditionalFormatting sqref="D14">
    <cfRule type="cellIs" dxfId="17" priority="7" stopIfTrue="1" operator="equal">
      <formula>#REF!</formula>
    </cfRule>
  </conditionalFormatting>
  <conditionalFormatting sqref="J4">
    <cfRule type="cellIs" dxfId="16" priority="1" stopIfTrue="1" operator="equal">
      <formula>#REF!</formula>
    </cfRule>
  </conditionalFormatting>
  <dataValidations count="19">
    <dataValidation type="list" errorStyle="warning" allowBlank="1" showInputMessage="1" showErrorMessage="1" sqref="J4" xr:uid="{00000000-0002-0000-0000-000000000000}">
      <formula1>$I$61:$I$65</formula1>
    </dataValidation>
    <dataValidation errorStyle="warning" allowBlank="1" showInputMessage="1" showErrorMessage="1" errorTitle="Ärikasutus?" error="Ärikasutus?" sqref="D27" xr:uid="{00000000-0002-0000-0000-000001000000}"/>
    <dataValidation errorStyle="information" allowBlank="1" showInputMessage="1" showErrorMessage="1" errorTitle="muu soodustatud isik" error="Kui soodustatud isik on _x000a_Swedbank, Danske, SEB, Nordea või SIA, _x000a_siis vali see nupust paremal._x000a__x000a_Muu soodustatud isiku puhul kirjuta siia nimi." sqref="C9:E9" xr:uid="{00000000-0002-0000-0000-000002000000}"/>
    <dataValidation type="whole" errorStyle="warning" allowBlank="1" showInputMessage="1" showErrorMessage="1" errorTitle="Kood" error="Eesti jur.isiku registrikood peaks olema 8-kohaline._x000a_Isikukood peaks olema 11-kohaline." sqref="G9 G5" xr:uid="{00000000-0002-0000-0000-000003000000}">
      <formula1>100000</formula1>
      <formula2>100000000000</formula2>
    </dataValidation>
    <dataValidation type="list" allowBlank="1" showInputMessage="1" showErrorMessage="1" sqref="D16" xr:uid="{00000000-0002-0000-0000-000004000000}">
      <formula1>$I$113:$I$130</formula1>
    </dataValidation>
    <dataValidation type="list" allowBlank="1" showInputMessage="1" showErrorMessage="1" sqref="D15" xr:uid="{00000000-0002-0000-0000-000005000000}">
      <formula1>$I$64:$I$69</formula1>
    </dataValidation>
    <dataValidation type="decimal" errorStyle="warning" operator="greaterThan" allowBlank="1" showInputMessage="1" showErrorMessage="1" errorTitle="Summa kujul XXXX" error="Palun kirjuta veoraha eurodes._x000a_Kasuta ainult numbreid, avaldus lisab ise &quot;€&quot; märgi." sqref="D22" xr:uid="{00000000-0002-0000-0000-000006000000}">
      <formula1>1</formula1>
    </dataValidation>
    <dataValidation type="list" allowBlank="1" showInputMessage="1" showErrorMessage="1" sqref="D21" xr:uid="{00000000-0002-0000-0000-000007000000}">
      <formula1>$I$73:$I$76</formula1>
    </dataValidation>
    <dataValidation errorStyle="warning" allowBlank="1" showInputMessage="1" showErrorMessage="1" errorTitle="Aastaarv kujul XXXX, nt &quot;2012&quot;" error="Aasta peaks olema_x000a_* vahemikus 1992...praegu_x000a_*  kujul XXXX._x000a__x000a_Kas aasta on õige?_x000a_" sqref="E20" xr:uid="{00000000-0002-0000-0000-000008000000}"/>
    <dataValidation type="decimal" errorStyle="warning" operator="greaterThan" allowBlank="1" showInputMessage="1" showErrorMessage="1" errorTitle="Arv kujul XX,XXXX" error="Palun kirjuta valuutakurss numbrina." sqref="G21" xr:uid="{00000000-0002-0000-0000-000009000000}">
      <formula1>0.0001</formula1>
    </dataValidation>
    <dataValidation type="list" errorStyle="warning" allowBlank="1" showInputMessage="1" showErrorMessage="1" sqref="D28" xr:uid="{00000000-0002-0000-0000-00000A000000}">
      <formula1>$I$95:$I$100</formula1>
    </dataValidation>
    <dataValidation errorStyle="warning" allowBlank="1" showInputMessage="1" showErrorMessage="1" sqref="D30:G30" xr:uid="{00000000-0002-0000-0000-00000B000000}"/>
    <dataValidation type="date" errorStyle="warning" allowBlank="1" showInputMessage="1" showErrorMessage="1" errorTitle="kuupäev kujul X.XX (päev.kuu)" error="Palun kirjuta alguse kuupäev, _x000a_nt &quot;5.6&quot;  on 5.juuni._x000a__x000a_Vahemikus  täna ... + 60 päeva." sqref="D31" xr:uid="{00000000-0002-0000-0000-00000C000000}">
      <formula1>TODAY()</formula1>
      <formula2>TODAY()+65</formula2>
    </dataValidation>
    <dataValidation errorStyle="warning" operator="greaterThan" allowBlank="1" showInputMessage="1" showErrorMessage="1" errorTitle="Kindlustussumma kujul XXXXX" error="Palun kirjuta veose kindlustussumma eurodes._x000a_Kasuta ainult numbreid, avaldus lisab ise &quot;€&quot; märgi." sqref="D24" xr:uid="{00000000-0002-0000-0000-00000D000000}"/>
    <dataValidation type="decimal" errorStyle="warning" operator="greaterThan" allowBlank="1" showInputMessage="1" showErrorMessage="1" errorTitle="kujul   XXXXX" error="Palun kasuta ainult numbreid" sqref="D20" xr:uid="{00000000-0002-0000-0000-00000E000000}">
      <formula1>I72</formula1>
    </dataValidation>
    <dataValidation type="list" allowBlank="1" showInputMessage="1" showErrorMessage="1" sqref="G16" xr:uid="{00000000-0002-0000-0000-00000F000000}">
      <formula1>INDIRECT(M113)</formula1>
    </dataValidation>
    <dataValidation type="list" allowBlank="1" showInputMessage="1" showErrorMessage="1" sqref="F16" xr:uid="{00000000-0002-0000-0000-000010000000}">
      <formula1>INDIRECT(K113)</formula1>
    </dataValidation>
    <dataValidation errorStyle="warning" operator="greaterThan" allowBlank="1" showInputMessage="1" errorTitle="Summa kujul XXXX" error="Palun kirjuta veoraha eurodes._x000a_Kasuta ainult numbreid, avaldus lisab ise &quot;€&quot; märgi." sqref="D23:G23" xr:uid="{00000000-0002-0000-0000-000011000000}"/>
    <dataValidation type="list" errorStyle="warning" allowBlank="1" showInputMessage="1" showErrorMessage="1" sqref="D14" xr:uid="{00000000-0002-0000-0000-000012000000}">
      <formula1>$I$55:$I$60</formula1>
    </dataValidation>
  </dataValidations>
  <hyperlinks>
    <hyperlink ref="I29" r:id="rId1" display="https://www.riigiteataja.ee/akt/201504" xr:uid="{00000000-0004-0000-0000-000000000000}"/>
    <hyperlink ref="I32" r:id="rId2" display="IMO number" xr:uid="{00000000-0004-0000-0000-000001000000}"/>
    <hyperlink ref="I27" r:id="rId3" display="Incoterms kasutajajuhis" xr:uid="{00000000-0004-0000-0000-000002000000}"/>
    <hyperlink ref="I26" r:id="rId4" display="http://watch.exclusive-analysis.com/jccwatchlist.html" xr:uid="{00000000-0004-0000-0000-000003000000}"/>
    <hyperlink ref="K68" r:id="rId5" xr:uid="{00000000-0004-0000-0000-000004000000}"/>
    <hyperlink ref="I19" r:id="rId6" xr:uid="{00000000-0004-0000-0000-000005000000}"/>
    <hyperlink ref="J102" r:id="rId7" xr:uid="{00000000-0004-0000-0000-000006000000}"/>
    <hyperlink ref="I20" r:id="rId8" display="Valuutakursid" xr:uid="{00000000-0004-0000-0000-000007000000}"/>
    <hyperlink ref="I15" r:id="rId9" display="https://www.riigiteataja.ee/akt/943563" xr:uid="{00000000-0004-0000-0000-000008000000}"/>
    <hyperlink ref="K95" r:id="rId10" xr:uid="{00000000-0004-0000-0000-000009000000}"/>
    <hyperlink ref="L97" r:id="rId11" xr:uid="{00000000-0004-0000-0000-00000A000000}"/>
    <hyperlink ref="I33" r:id="rId12" display="http://mereviki.vta.ee/mediawiki/index.php/Tramplaev" xr:uid="{00000000-0004-0000-0000-00000B000000}"/>
    <hyperlink ref="I28" r:id="rId13" display="https://www.riigiteataja.ee/akt/13037042" xr:uid="{00000000-0004-0000-0000-00000C000000}"/>
    <hyperlink ref="I31" r:id="rId14" display="http://www.track-trace.com/container" xr:uid="{00000000-0004-0000-0000-00000D000000}"/>
    <hyperlink ref="I25" r:id="rId15" display="Lloyd'si info riigiti" xr:uid="{00000000-0004-0000-0000-00000E000000}"/>
    <hyperlink ref="I23" r:id="rId16" display="Veosekindlustuse tingimused" xr:uid="{00000000-0004-0000-0000-00000F000000}"/>
    <hyperlink ref="I30" r:id="rId17" xr:uid="{00000000-0004-0000-0000-000010000000}"/>
    <hyperlink ref="I43" r:id="rId18" xr:uid="{00000000-0004-0000-0000-000011000000}"/>
  </hyperlinks>
  <printOptions horizontalCentered="1"/>
  <pageMargins left="0.62992125984251968" right="0.43307086614173229" top="0.78740157480314965" bottom="0.51181102362204722" header="0.39370078740157483" footer="0.39370078740157483"/>
  <pageSetup paperSize="9" orientation="portrait" r:id="rId19"/>
  <headerFooter alignWithMargins="0">
    <oddHeader>&amp;R&amp;G</oddHeader>
    <oddFooter>&amp;C&amp;"Arial,Bold Italic"&amp;11Palun ära prindi,    vaid saada avaldus Exceli failina.</oddFooter>
  </headerFooter>
  <ignoredErrors>
    <ignoredError sqref="I27:I28 I15 D24" unlockedFormula="1"/>
  </ignoredErrors>
  <legacyDrawing r:id="rId20"/>
  <legacyDrawingHF r:id="rId2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425"/>
  <sheetViews>
    <sheetView showGridLines="0" tabSelected="1" zoomScaleNormal="100" workbookViewId="0">
      <selection activeCell="D14" sqref="D14"/>
    </sheetView>
  </sheetViews>
  <sheetFormatPr defaultColWidth="9.109375" defaultRowHeight="10.199999999999999" x14ac:dyDescent="0.25"/>
  <cols>
    <col min="1" max="1" width="1.6640625" style="4" customWidth="1"/>
    <col min="2" max="2" width="6.6640625" style="20" customWidth="1"/>
    <col min="3" max="3" width="14.5546875" style="20" customWidth="1"/>
    <col min="4" max="4" width="27.6640625" style="20" customWidth="1"/>
    <col min="5" max="5" width="14" style="20" customWidth="1"/>
    <col min="6" max="6" width="13.33203125" style="20" customWidth="1"/>
    <col min="7" max="7" width="16.6640625" style="20" customWidth="1"/>
    <col min="8" max="8" width="5.5546875" style="4" customWidth="1"/>
    <col min="9" max="9" width="24" style="124" customWidth="1"/>
    <col min="10" max="10" width="23.109375" style="124" customWidth="1"/>
    <col min="11" max="11" width="29.6640625" style="14" customWidth="1"/>
    <col min="12" max="12" width="8.6640625" style="14" customWidth="1"/>
    <col min="13" max="14" width="26" style="14" customWidth="1"/>
    <col min="15" max="19" width="9.109375" style="14"/>
    <col min="20" max="48" width="9.109375" style="4"/>
    <col min="49" max="16384" width="9.109375" style="20"/>
  </cols>
  <sheetData>
    <row r="1" spans="1:48" s="4" customFormat="1" x14ac:dyDescent="0.25">
      <c r="I1" s="124"/>
      <c r="J1" s="124"/>
      <c r="K1" s="14"/>
      <c r="L1" s="14"/>
      <c r="M1" s="14"/>
      <c r="N1" s="14"/>
      <c r="O1" s="14"/>
      <c r="P1" s="14"/>
      <c r="Q1" s="14"/>
      <c r="R1" s="14"/>
      <c r="S1" s="14"/>
    </row>
    <row r="2" spans="1:48" s="27" customFormat="1" ht="17.399999999999999" x14ac:dyDescent="0.25">
      <c r="A2" s="49"/>
      <c r="B2" s="229" t="s">
        <v>537</v>
      </c>
      <c r="C2" s="229"/>
      <c r="D2" s="229"/>
      <c r="E2" s="229"/>
      <c r="F2" s="229"/>
      <c r="G2" s="229"/>
      <c r="H2" s="49"/>
      <c r="I2" s="124"/>
      <c r="J2" s="126" t="s">
        <v>545</v>
      </c>
      <c r="K2" s="82"/>
      <c r="L2" s="14"/>
      <c r="M2" s="50"/>
      <c r="N2" s="14"/>
      <c r="O2" s="50"/>
      <c r="P2" s="50"/>
      <c r="Q2" s="50"/>
      <c r="R2" s="50"/>
      <c r="S2" s="50"/>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row>
    <row r="3" spans="1:48" s="27" customFormat="1" ht="17.399999999999999" x14ac:dyDescent="0.25">
      <c r="A3" s="49"/>
      <c r="B3" s="229" t="s">
        <v>988</v>
      </c>
      <c r="C3" s="229"/>
      <c r="D3" s="229"/>
      <c r="E3" s="229"/>
      <c r="F3" s="229"/>
      <c r="G3" s="229"/>
      <c r="H3" s="49"/>
      <c r="I3" s="125"/>
      <c r="J3" s="127" t="s">
        <v>547</v>
      </c>
      <c r="K3" s="133"/>
      <c r="L3" s="14"/>
      <c r="M3" s="50"/>
      <c r="N3" s="14"/>
      <c r="O3" s="50"/>
      <c r="P3" s="50"/>
      <c r="Q3" s="50"/>
      <c r="R3" s="50"/>
      <c r="S3" s="50"/>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row>
    <row r="4" spans="1:48" x14ac:dyDescent="0.25">
      <c r="B4" s="230" t="s">
        <v>538</v>
      </c>
      <c r="C4" s="230"/>
      <c r="D4" s="230"/>
      <c r="E4" s="230"/>
      <c r="F4" s="230"/>
      <c r="G4" s="230"/>
      <c r="J4" s="128" t="s">
        <v>548</v>
      </c>
      <c r="K4" s="145" t="s">
        <v>549</v>
      </c>
      <c r="L4" s="9"/>
      <c r="M4" s="9"/>
    </row>
    <row r="5" spans="1:48" ht="15" customHeight="1" x14ac:dyDescent="0.25">
      <c r="B5" s="29" t="s">
        <v>539</v>
      </c>
      <c r="C5" s="218"/>
      <c r="D5" s="218"/>
      <c r="E5" s="218"/>
      <c r="F5" s="37" t="s">
        <v>540</v>
      </c>
      <c r="G5" s="194"/>
      <c r="I5" s="144" t="str">
        <f>IF(D20="","",IF(G5="",I103,""))</f>
        <v/>
      </c>
      <c r="J5" s="127" t="s">
        <v>551</v>
      </c>
      <c r="K5" s="82"/>
      <c r="L5" s="9"/>
      <c r="M5" s="9"/>
    </row>
    <row r="6" spans="1:48" ht="15" customHeight="1" x14ac:dyDescent="0.25">
      <c r="B6" s="29" t="s">
        <v>541</v>
      </c>
      <c r="C6" s="218"/>
      <c r="D6" s="218"/>
      <c r="E6" s="218"/>
      <c r="F6" s="218"/>
      <c r="G6" s="218"/>
      <c r="I6" s="144" t="str">
        <f>IF(D20="","",IF(C6="",I104,""))</f>
        <v/>
      </c>
      <c r="L6" s="9"/>
      <c r="M6" s="9"/>
    </row>
    <row r="7" spans="1:48" ht="15" customHeight="1" thickBot="1" x14ac:dyDescent="0.3">
      <c r="B7" s="86" t="s">
        <v>542</v>
      </c>
      <c r="C7" s="231"/>
      <c r="D7" s="231"/>
      <c r="E7" s="231"/>
      <c r="F7" s="81" t="s">
        <v>543</v>
      </c>
      <c r="G7" s="198"/>
      <c r="L7" s="9"/>
      <c r="M7" s="9"/>
    </row>
    <row r="8" spans="1:48" ht="11.25" customHeight="1" x14ac:dyDescent="0.25">
      <c r="B8" s="230" t="s">
        <v>544</v>
      </c>
      <c r="C8" s="230"/>
      <c r="D8" s="230"/>
      <c r="E8" s="230"/>
      <c r="F8" s="230"/>
      <c r="G8" s="230"/>
      <c r="L8" s="9"/>
      <c r="M8" s="9"/>
    </row>
    <row r="9" spans="1:48" ht="15" customHeight="1" thickBot="1" x14ac:dyDescent="0.3">
      <c r="B9" s="29" t="s">
        <v>539</v>
      </c>
      <c r="C9" s="220"/>
      <c r="D9" s="220"/>
      <c r="E9" s="220"/>
      <c r="F9" s="37" t="s">
        <v>540</v>
      </c>
      <c r="G9" s="194"/>
      <c r="K9" s="82"/>
      <c r="L9" s="52"/>
      <c r="N9" s="82"/>
    </row>
    <row r="10" spans="1:48" x14ac:dyDescent="0.25">
      <c r="B10" s="75" t="s">
        <v>546</v>
      </c>
      <c r="C10" s="75"/>
      <c r="D10" s="75" t="s">
        <v>431</v>
      </c>
      <c r="E10" s="75"/>
      <c r="F10" s="75"/>
      <c r="G10" s="75"/>
      <c r="K10" s="52"/>
      <c r="L10" s="9"/>
      <c r="M10" s="20"/>
      <c r="N10" s="83"/>
    </row>
    <row r="11" spans="1:48" x14ac:dyDescent="0.25">
      <c r="B11" s="29" t="s">
        <v>541</v>
      </c>
      <c r="C11" s="21"/>
      <c r="D11" s="28" t="s">
        <v>1017</v>
      </c>
      <c r="E11" s="28"/>
      <c r="F11" s="37" t="s">
        <v>540</v>
      </c>
      <c r="G11" s="9">
        <v>10017013</v>
      </c>
      <c r="K11" s="52"/>
      <c r="L11" s="9"/>
      <c r="M11" s="20"/>
      <c r="N11" s="83"/>
      <c r="O11" s="20"/>
    </row>
    <row r="12" spans="1:48" ht="10.8" thickBot="1" x14ac:dyDescent="0.3">
      <c r="B12" s="86" t="s">
        <v>550</v>
      </c>
      <c r="C12" s="85"/>
      <c r="D12" s="120" t="s">
        <v>950</v>
      </c>
      <c r="E12" s="86"/>
      <c r="F12" s="39" t="s">
        <v>542</v>
      </c>
      <c r="G12" s="120" t="s">
        <v>0</v>
      </c>
      <c r="K12" s="9"/>
      <c r="L12" s="4"/>
      <c r="M12" s="20"/>
      <c r="N12" s="9"/>
      <c r="O12" s="4"/>
    </row>
    <row r="13" spans="1:48" x14ac:dyDescent="0.25">
      <c r="B13" s="230" t="s">
        <v>552</v>
      </c>
      <c r="C13" s="230"/>
      <c r="D13" s="230"/>
      <c r="E13" s="230"/>
      <c r="F13" s="230"/>
      <c r="G13" s="230"/>
      <c r="I13" s="129"/>
      <c r="J13" s="82"/>
      <c r="K13" s="82"/>
      <c r="L13" s="9"/>
      <c r="M13" s="9"/>
      <c r="N13" s="82"/>
    </row>
    <row r="14" spans="1:48" s="21" customFormat="1" ht="24.9" customHeight="1" x14ac:dyDescent="0.25">
      <c r="A14" s="28"/>
      <c r="B14" s="28" t="s">
        <v>553</v>
      </c>
      <c r="D14" s="45"/>
      <c r="E14" s="37" t="str">
        <f>IF(D14=I58,I63,IF(D14=I60,I63,IF(D14=I61,I63,"")))</f>
        <v/>
      </c>
      <c r="F14" s="218"/>
      <c r="G14" s="218"/>
      <c r="H14" s="28"/>
      <c r="I14" s="130"/>
      <c r="J14" s="144" t="str">
        <f>IF(D20="","",IF(D14="",I105,""))</f>
        <v/>
      </c>
      <c r="K14" s="28"/>
      <c r="L14" s="9"/>
      <c r="M14" s="9"/>
      <c r="N14" s="28"/>
      <c r="O14" s="9"/>
      <c r="P14" s="9"/>
      <c r="Q14" s="9"/>
      <c r="R14" s="9"/>
      <c r="S14" s="9"/>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row>
    <row r="15" spans="1:48" s="21" customFormat="1" ht="24.9" customHeight="1" x14ac:dyDescent="0.25">
      <c r="A15" s="28"/>
      <c r="B15" s="21" t="s">
        <v>554</v>
      </c>
      <c r="D15" s="45"/>
      <c r="E15" s="31" t="s">
        <v>555</v>
      </c>
      <c r="F15" s="218"/>
      <c r="G15" s="218"/>
      <c r="H15" s="28"/>
      <c r="I15" s="156" t="str">
        <f>IF(D15=I69,J69,"")</f>
        <v/>
      </c>
      <c r="J15" s="144" t="str">
        <f>IF(D20="","",IF(D15="",I106,""))</f>
        <v/>
      </c>
      <c r="K15" s="9"/>
      <c r="L15" s="9"/>
      <c r="M15" s="9"/>
      <c r="N15" s="9"/>
      <c r="O15" s="9"/>
      <c r="P15" s="9"/>
      <c r="Q15" s="9"/>
      <c r="R15" s="9"/>
      <c r="S15" s="9"/>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row>
    <row r="16" spans="1:48" ht="33" customHeight="1" x14ac:dyDescent="0.25">
      <c r="B16" s="21" t="s">
        <v>556</v>
      </c>
      <c r="C16" s="21"/>
      <c r="D16" s="46"/>
      <c r="E16" s="31" t="str">
        <f>IF(D16=0,"",I71)</f>
        <v/>
      </c>
      <c r="F16" s="234"/>
      <c r="G16" s="234"/>
      <c r="J16" s="144" t="str">
        <f>IF(D20="","",IF(D16="",I107,""))</f>
        <v/>
      </c>
    </row>
    <row r="17" spans="1:48" s="21" customFormat="1" ht="24.9" customHeight="1" x14ac:dyDescent="0.25">
      <c r="A17" s="28"/>
      <c r="B17" s="243" t="s">
        <v>557</v>
      </c>
      <c r="C17" s="243"/>
      <c r="D17" s="218"/>
      <c r="E17" s="218"/>
      <c r="F17" s="218"/>
      <c r="G17" s="218"/>
      <c r="H17" s="28"/>
      <c r="J17" s="146"/>
      <c r="K17" s="9"/>
      <c r="L17" s="9"/>
      <c r="M17" s="9"/>
      <c r="N17" s="9"/>
      <c r="O17" s="9"/>
      <c r="P17" s="9"/>
      <c r="Q17" s="9"/>
      <c r="R17" s="9"/>
      <c r="S17" s="9"/>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row>
    <row r="18" spans="1:48" s="21" customFormat="1" ht="15" customHeight="1" x14ac:dyDescent="0.25">
      <c r="A18" s="28"/>
      <c r="B18" s="21" t="s">
        <v>558</v>
      </c>
      <c r="D18" s="202"/>
      <c r="E18" s="202"/>
      <c r="F18" s="37" t="s">
        <v>559</v>
      </c>
      <c r="G18" s="203"/>
      <c r="H18" s="28"/>
      <c r="I18" s="82"/>
      <c r="J18" s="146"/>
      <c r="K18" s="9"/>
      <c r="L18" s="9"/>
      <c r="M18" s="9"/>
      <c r="N18" s="9"/>
      <c r="O18" s="9"/>
      <c r="P18" s="9"/>
      <c r="Q18" s="9"/>
      <c r="R18" s="9"/>
      <c r="S18" s="9"/>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row>
    <row r="19" spans="1:48" s="21" customFormat="1" ht="15" customHeight="1" thickBot="1" x14ac:dyDescent="0.3">
      <c r="A19" s="28"/>
      <c r="B19" s="21" t="s">
        <v>560</v>
      </c>
      <c r="D19" s="235"/>
      <c r="E19" s="235"/>
      <c r="F19" s="37" t="s">
        <v>561</v>
      </c>
      <c r="G19" s="193"/>
      <c r="H19" s="28"/>
      <c r="I19" s="155" t="s">
        <v>562</v>
      </c>
      <c r="J19" s="146"/>
      <c r="K19" s="9"/>
      <c r="L19" s="9"/>
      <c r="M19" s="9"/>
      <c r="N19" s="9"/>
      <c r="O19" s="9"/>
      <c r="P19" s="9"/>
      <c r="Q19" s="9"/>
      <c r="R19" s="9"/>
      <c r="S19" s="9"/>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row>
    <row r="20" spans="1:48" ht="15" customHeight="1" x14ac:dyDescent="0.25">
      <c r="B20" s="244" t="s">
        <v>563</v>
      </c>
      <c r="C20" s="236"/>
      <c r="D20" s="159"/>
      <c r="E20" s="40"/>
      <c r="F20" s="41" t="s">
        <v>564</v>
      </c>
      <c r="G20" s="196" t="s">
        <v>565</v>
      </c>
      <c r="I20" s="155" t="str">
        <f>IF(G20=J78,"",J79)</f>
        <v/>
      </c>
      <c r="J20" s="147"/>
      <c r="K20" s="28"/>
      <c r="L20" s="28"/>
      <c r="M20" s="28"/>
      <c r="N20" s="28"/>
      <c r="O20" s="28"/>
    </row>
    <row r="21" spans="1:48" ht="15" customHeight="1" x14ac:dyDescent="0.25">
      <c r="B21" s="237" t="s">
        <v>566</v>
      </c>
      <c r="C21" s="237"/>
      <c r="D21" s="90"/>
      <c r="E21" s="29" t="str">
        <f>IF(D21=I74,J74,IF(D21=I76,J74,""))</f>
        <v/>
      </c>
      <c r="F21" s="87" t="str">
        <f>IF(G20=J78,"",I79)</f>
        <v/>
      </c>
      <c r="G21" s="204">
        <v>1</v>
      </c>
      <c r="I21" s="132">
        <f>IF(D21=I76,110%,IF(D21=I77,110%,100%))</f>
        <v>1</v>
      </c>
      <c r="J21" s="138"/>
    </row>
    <row r="22" spans="1:48" ht="15" customHeight="1" x14ac:dyDescent="0.25">
      <c r="B22" s="237" t="str">
        <f>IF(D21=I75,J77,IF(D21=I77,J77,""))</f>
        <v/>
      </c>
      <c r="C22" s="237"/>
      <c r="D22" s="157"/>
      <c r="E22" s="239" t="str">
        <f>IF(D22=0,IF(D21=I75,I80,IF(D21=I77,I80,"")),"")</f>
        <v/>
      </c>
      <c r="F22" s="239"/>
      <c r="G22" s="239"/>
      <c r="I22" s="133"/>
      <c r="J22" s="133"/>
    </row>
    <row r="23" spans="1:48" ht="15" customHeight="1" x14ac:dyDescent="0.25">
      <c r="A23" s="20"/>
      <c r="B23" s="237" t="s">
        <v>567</v>
      </c>
      <c r="C23" s="237"/>
      <c r="D23" s="225"/>
      <c r="E23" s="225"/>
      <c r="F23" s="225"/>
      <c r="G23" s="225"/>
      <c r="I23" s="155" t="s">
        <v>980</v>
      </c>
      <c r="J23" s="133"/>
      <c r="K23" s="5"/>
      <c r="L23" s="5"/>
      <c r="M23" s="5"/>
      <c r="N23" s="5"/>
      <c r="O23" s="5"/>
      <c r="P23" s="5"/>
      <c r="Q23" s="5"/>
      <c r="R23" s="5"/>
      <c r="S23" s="5"/>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ht="15" customHeight="1" thickBot="1" x14ac:dyDescent="0.3">
      <c r="B24" s="197" t="s">
        <v>566</v>
      </c>
      <c r="C24" s="38"/>
      <c r="D24" s="158" t="str">
        <f>IF(D20=0,"",IF(D21=0,D20,VLOOKUP(D21,$I$74:$K$77,3,FALSE)))</f>
        <v/>
      </c>
      <c r="E24" s="38" t="s">
        <v>568</v>
      </c>
      <c r="F24" s="38"/>
      <c r="G24" s="205" t="str">
        <f>IF(D20="","","("&amp;I21*100&amp;"% стоимости груза"&amp;IF(D22="",")",VLOOKUP(D21,I74:L77,4,FALSE)))</f>
        <v/>
      </c>
    </row>
    <row r="25" spans="1:48" ht="15" customHeight="1" x14ac:dyDescent="0.25">
      <c r="B25" s="40" t="s">
        <v>570</v>
      </c>
      <c r="C25" s="201"/>
      <c r="D25" s="241"/>
      <c r="E25" s="241"/>
      <c r="F25" s="241"/>
      <c r="G25" s="241"/>
      <c r="I25" s="155" t="s">
        <v>989</v>
      </c>
      <c r="K25" s="92"/>
      <c r="L25" s="28"/>
      <c r="M25" s="28"/>
      <c r="N25" s="92"/>
      <c r="O25" s="9"/>
      <c r="P25" s="9"/>
      <c r="Q25" s="9"/>
      <c r="R25" s="9"/>
      <c r="S25" s="9"/>
    </row>
    <row r="26" spans="1:48" ht="15" customHeight="1" x14ac:dyDescent="0.25">
      <c r="B26" s="9" t="s">
        <v>951</v>
      </c>
      <c r="C26" s="192"/>
      <c r="D26" s="242"/>
      <c r="E26" s="242"/>
      <c r="F26" s="242"/>
      <c r="G26" s="242"/>
      <c r="I26" s="155" t="s">
        <v>569</v>
      </c>
      <c r="K26" s="92"/>
      <c r="L26" s="28"/>
      <c r="M26" s="28"/>
      <c r="N26" s="92"/>
      <c r="O26" s="9"/>
      <c r="P26" s="9"/>
      <c r="Q26" s="9"/>
      <c r="R26" s="9"/>
      <c r="S26" s="9"/>
    </row>
    <row r="27" spans="1:48" ht="15" customHeight="1" thickBot="1" x14ac:dyDescent="0.3">
      <c r="B27" s="240" t="str">
        <f>IF(D14=I58,"",IF(D15=I67,"",I82))</f>
        <v>Условия поставки Incoterms</v>
      </c>
      <c r="C27" s="240"/>
      <c r="D27" s="198"/>
      <c r="E27" s="39" t="str">
        <f>IF(D27=0,"",I63)</f>
        <v/>
      </c>
      <c r="F27" s="228"/>
      <c r="G27" s="228"/>
      <c r="I27" s="155" t="str">
        <f>IF(B27=I82,J82,"")</f>
        <v>Правила  Incoterms</v>
      </c>
      <c r="J27" s="148" t="str">
        <f>IF(D14=I56,VLOOKUP(D27,I84:J94,2,FALSE),IF(D14=I57,VLOOKUP(D27,I84:K94,3,FALSE),""))</f>
        <v/>
      </c>
      <c r="K27" s="9"/>
      <c r="L27" s="9"/>
      <c r="M27" s="9"/>
      <c r="N27" s="9"/>
      <c r="O27" s="9"/>
      <c r="Q27" s="9"/>
      <c r="R27" s="9"/>
      <c r="S27" s="9"/>
    </row>
    <row r="28" spans="1:48" ht="24.9" customHeight="1" x14ac:dyDescent="0.25">
      <c r="B28" s="217" t="s">
        <v>571</v>
      </c>
      <c r="C28" s="217"/>
      <c r="D28" s="45"/>
      <c r="E28" s="37" t="s">
        <v>572</v>
      </c>
      <c r="F28" s="218"/>
      <c r="G28" s="218"/>
      <c r="I28" s="131" t="str">
        <f>IF(D28=I96,J96,"")</f>
        <v/>
      </c>
      <c r="L28" s="9"/>
      <c r="M28" s="9"/>
      <c r="N28" s="51"/>
      <c r="O28" s="9"/>
      <c r="Q28" s="9"/>
      <c r="R28" s="9"/>
      <c r="S28" s="9"/>
    </row>
    <row r="29" spans="1:48" ht="15" customHeight="1" thickBot="1" x14ac:dyDescent="0.3">
      <c r="B29" s="195" t="str">
        <f>IF(D28=I97,J97,IF(D28=I98,J98,IF(D28=I101,I63,"")))</f>
        <v/>
      </c>
      <c r="C29" s="199"/>
      <c r="D29" s="193"/>
      <c r="E29" s="31" t="s">
        <v>573</v>
      </c>
      <c r="F29" s="235"/>
      <c r="G29" s="235"/>
      <c r="I29" s="131" t="str">
        <f>IF(D28=I97,K97,"")</f>
        <v/>
      </c>
      <c r="K29" s="9"/>
      <c r="L29" s="9"/>
      <c r="M29" s="9"/>
      <c r="N29" s="9"/>
      <c r="O29" s="9"/>
      <c r="P29" s="9"/>
      <c r="Q29" s="9"/>
      <c r="R29" s="9"/>
      <c r="S29" s="9"/>
    </row>
    <row r="30" spans="1:48" ht="24.9" customHeight="1" thickBot="1" x14ac:dyDescent="0.3">
      <c r="B30" s="223" t="s">
        <v>574</v>
      </c>
      <c r="C30" s="223"/>
      <c r="D30" s="221"/>
      <c r="E30" s="221"/>
      <c r="F30" s="221"/>
      <c r="G30" s="221"/>
      <c r="I30" s="155" t="s">
        <v>575</v>
      </c>
      <c r="J30" s="149"/>
      <c r="K30" s="92"/>
      <c r="L30" s="28"/>
      <c r="M30" s="28"/>
      <c r="N30" s="92"/>
      <c r="O30" s="9"/>
      <c r="P30" s="9"/>
      <c r="Q30" s="9"/>
      <c r="R30" s="9"/>
      <c r="S30" s="9"/>
    </row>
    <row r="31" spans="1:48" ht="15" customHeight="1" thickBot="1" x14ac:dyDescent="0.3">
      <c r="B31" s="195" t="s">
        <v>576</v>
      </c>
      <c r="C31" s="31" t="s">
        <v>577</v>
      </c>
      <c r="D31" s="160"/>
      <c r="E31" s="31" t="s">
        <v>578</v>
      </c>
      <c r="F31" s="238"/>
      <c r="G31" s="238"/>
      <c r="I31" s="155" t="str">
        <f>IF(D28=I98,J98,"")</f>
        <v/>
      </c>
      <c r="J31" s="82"/>
      <c r="K31" s="9"/>
      <c r="L31" s="9"/>
      <c r="M31" s="9"/>
      <c r="N31" s="9"/>
      <c r="O31" s="9"/>
      <c r="P31" s="9"/>
      <c r="Q31" s="9"/>
      <c r="R31" s="9"/>
      <c r="S31" s="9"/>
    </row>
    <row r="32" spans="1:48" ht="24.9" customHeight="1" thickBot="1" x14ac:dyDescent="0.3">
      <c r="B32" s="224" t="s">
        <v>992</v>
      </c>
      <c r="C32" s="224"/>
      <c r="D32" s="221"/>
      <c r="E32" s="221"/>
      <c r="F32" s="221"/>
      <c r="G32" s="221"/>
      <c r="I32" s="155" t="str">
        <f>IF(D28=I98,K98,"")</f>
        <v/>
      </c>
      <c r="J32" s="82"/>
      <c r="K32" s="9"/>
      <c r="L32" s="9"/>
      <c r="M32" s="9"/>
      <c r="N32" s="9"/>
      <c r="O32" s="9"/>
      <c r="P32" s="9"/>
      <c r="Q32" s="9"/>
      <c r="R32" s="9"/>
      <c r="S32" s="9"/>
    </row>
    <row r="33" spans="1:48" ht="15" customHeight="1" thickBot="1" x14ac:dyDescent="0.3">
      <c r="B33" s="206" t="s">
        <v>579</v>
      </c>
      <c r="C33" s="199"/>
      <c r="D33" s="220"/>
      <c r="E33" s="220"/>
      <c r="F33" s="220"/>
      <c r="G33" s="220"/>
      <c r="I33" s="134"/>
      <c r="J33" s="82"/>
      <c r="K33" s="9"/>
      <c r="L33" s="9"/>
      <c r="M33" s="9"/>
      <c r="N33" s="9"/>
      <c r="O33" s="9"/>
      <c r="P33" s="9"/>
      <c r="Q33" s="9"/>
      <c r="R33" s="9"/>
      <c r="S33" s="9"/>
    </row>
    <row r="34" spans="1:48" ht="15" customHeight="1" thickBot="1" x14ac:dyDescent="0.3">
      <c r="B34" s="200" t="s">
        <v>573</v>
      </c>
      <c r="C34" s="43"/>
      <c r="D34" s="221"/>
      <c r="E34" s="221"/>
      <c r="F34" s="221"/>
      <c r="G34" s="221"/>
      <c r="I34" s="135"/>
      <c r="J34" s="82"/>
      <c r="K34" s="9"/>
      <c r="L34" s="9"/>
      <c r="M34" s="9"/>
      <c r="N34" s="9"/>
      <c r="O34" s="9"/>
      <c r="P34" s="9"/>
      <c r="Q34" s="9"/>
      <c r="R34" s="9"/>
      <c r="S34" s="9"/>
    </row>
    <row r="35" spans="1:48" s="14" customFormat="1" x14ac:dyDescent="0.25">
      <c r="B35" s="222" t="s">
        <v>580</v>
      </c>
      <c r="C35" s="222"/>
      <c r="D35" s="222"/>
      <c r="E35" s="222"/>
      <c r="F35" s="222"/>
      <c r="G35" s="222"/>
      <c r="I35" s="186" t="str">
        <f>IF(D31=0,"",IF(D32="",I108,""))</f>
        <v/>
      </c>
      <c r="J35" s="9"/>
      <c r="K35" s="9"/>
      <c r="L35" s="9"/>
      <c r="M35" s="9"/>
      <c r="N35" s="9"/>
      <c r="O35" s="9"/>
    </row>
    <row r="36" spans="1:48" s="59" customFormat="1" ht="18.899999999999999" customHeight="1" x14ac:dyDescent="0.25">
      <c r="B36" s="219" t="s">
        <v>1013</v>
      </c>
      <c r="C36" s="219"/>
      <c r="D36" s="219"/>
      <c r="E36" s="219"/>
      <c r="F36" s="219"/>
      <c r="G36" s="219"/>
      <c r="I36" s="177"/>
      <c r="J36" s="178"/>
      <c r="K36" s="94"/>
      <c r="L36" s="94"/>
      <c r="M36" s="94"/>
      <c r="N36" s="94"/>
      <c r="O36" s="94"/>
    </row>
    <row r="37" spans="1:48" s="59" customFormat="1" ht="38.25" customHeight="1" x14ac:dyDescent="0.25">
      <c r="B37" s="219" t="s">
        <v>1014</v>
      </c>
      <c r="C37" s="219"/>
      <c r="D37" s="219"/>
      <c r="E37" s="219"/>
      <c r="F37" s="219"/>
      <c r="G37" s="219"/>
      <c r="J37" s="178"/>
      <c r="K37" s="94"/>
      <c r="L37" s="94"/>
      <c r="M37" s="94"/>
      <c r="N37" s="94"/>
      <c r="O37" s="94"/>
    </row>
    <row r="38" spans="1:48" s="61" customFormat="1" ht="18.899999999999999" customHeight="1" x14ac:dyDescent="0.25">
      <c r="A38" s="58"/>
      <c r="B38" s="219" t="s">
        <v>582</v>
      </c>
      <c r="C38" s="219"/>
      <c r="D38" s="219"/>
      <c r="E38" s="219"/>
      <c r="F38" s="219"/>
      <c r="G38" s="219"/>
      <c r="J38" s="179"/>
      <c r="K38" s="94"/>
      <c r="L38" s="94"/>
      <c r="M38" s="94"/>
      <c r="N38" s="94"/>
      <c r="O38" s="94"/>
      <c r="P38" s="59"/>
      <c r="Q38" s="59"/>
      <c r="R38" s="59"/>
      <c r="S38" s="59"/>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row>
    <row r="39" spans="1:48" s="59" customFormat="1" x14ac:dyDescent="0.25">
      <c r="B39" s="219" t="s">
        <v>581</v>
      </c>
      <c r="C39" s="219"/>
      <c r="D39" s="219"/>
      <c r="E39" s="219"/>
      <c r="F39" s="219"/>
      <c r="G39" s="219"/>
      <c r="I39" s="190" t="str">
        <f>IF(D31="","",I109)</f>
        <v/>
      </c>
      <c r="J39" s="178"/>
      <c r="K39" s="94"/>
      <c r="L39" s="94"/>
      <c r="M39" s="94"/>
      <c r="N39" s="94"/>
      <c r="O39" s="94"/>
    </row>
    <row r="40" spans="1:48" s="61" customFormat="1" thickBot="1" x14ac:dyDescent="0.25">
      <c r="A40" s="58"/>
      <c r="B40" s="207" t="s">
        <v>583</v>
      </c>
      <c r="C40" s="55"/>
      <c r="D40" s="55" t="s">
        <v>1007</v>
      </c>
      <c r="E40" s="180"/>
      <c r="F40" s="55" t="s">
        <v>1008</v>
      </c>
      <c r="G40" s="55"/>
      <c r="H40" s="58"/>
      <c r="I40" s="191"/>
      <c r="J40" s="94"/>
      <c r="K40" s="94"/>
      <c r="L40" s="94"/>
      <c r="M40" s="94"/>
      <c r="N40" s="94"/>
      <c r="O40" s="94"/>
      <c r="P40" s="59"/>
      <c r="Q40" s="59"/>
      <c r="R40" s="59"/>
      <c r="S40" s="59"/>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row>
    <row r="41" spans="1:48" x14ac:dyDescent="0.25">
      <c r="B41" s="201" t="s">
        <v>538</v>
      </c>
      <c r="C41" s="201"/>
      <c r="D41" s="201"/>
      <c r="E41" s="183"/>
      <c r="F41" s="184"/>
      <c r="G41" s="184"/>
      <c r="I41" s="190" t="str">
        <f>IF(C42="","",I110)</f>
        <v/>
      </c>
      <c r="J41" s="9"/>
      <c r="K41" s="9"/>
      <c r="L41" s="9"/>
      <c r="M41" s="9"/>
      <c r="N41" s="9"/>
      <c r="O41" s="9"/>
    </row>
    <row r="42" spans="1:48" s="61" customFormat="1" ht="15" customHeight="1" x14ac:dyDescent="0.25">
      <c r="A42" s="58"/>
      <c r="B42" s="9" t="s">
        <v>539</v>
      </c>
      <c r="C42" s="232"/>
      <c r="D42" s="232"/>
      <c r="E42" s="54"/>
      <c r="F42" s="181"/>
      <c r="G42" s="181" t="s">
        <v>585</v>
      </c>
      <c r="H42" s="58"/>
      <c r="I42" s="59"/>
      <c r="J42" s="59"/>
      <c r="K42" s="59"/>
      <c r="L42" s="59"/>
      <c r="M42" s="59"/>
      <c r="N42" s="59"/>
      <c r="O42" s="59"/>
      <c r="P42" s="59"/>
      <c r="Q42" s="59"/>
      <c r="R42" s="59"/>
      <c r="S42" s="59"/>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row>
    <row r="43" spans="1:48" s="4" customFormat="1" x14ac:dyDescent="0.25">
      <c r="B43" s="29" t="s">
        <v>584</v>
      </c>
      <c r="C43" s="245">
        <f ca="1">TODAY()</f>
        <v>44865</v>
      </c>
      <c r="D43" s="245"/>
      <c r="E43" s="208"/>
      <c r="F43" s="209"/>
      <c r="G43" s="209" t="s">
        <v>979</v>
      </c>
      <c r="I43" s="182" t="s">
        <v>586</v>
      </c>
      <c r="J43" s="14"/>
      <c r="K43" s="14"/>
      <c r="L43" s="14"/>
      <c r="M43" s="14"/>
      <c r="N43" s="14"/>
      <c r="O43" s="14"/>
      <c r="P43" s="14"/>
      <c r="Q43" s="14"/>
      <c r="R43" s="14"/>
      <c r="S43" s="14"/>
    </row>
    <row r="44" spans="1:48" s="28" customFormat="1" x14ac:dyDescent="0.25">
      <c r="I44" s="82"/>
      <c r="J44" s="82"/>
      <c r="K44" s="9"/>
      <c r="L44" s="9"/>
      <c r="M44" s="9"/>
      <c r="N44" s="9"/>
      <c r="O44" s="9"/>
      <c r="P44" s="9"/>
      <c r="Q44" s="9"/>
      <c r="R44" s="9"/>
      <c r="S44" s="9"/>
    </row>
    <row r="45" spans="1:48" s="4" customFormat="1" x14ac:dyDescent="0.25">
      <c r="B45" s="28"/>
      <c r="C45" s="28"/>
      <c r="D45" s="28"/>
      <c r="E45" s="28"/>
      <c r="F45" s="28"/>
      <c r="G45" s="28"/>
      <c r="I45" s="124"/>
      <c r="J45" s="124"/>
      <c r="K45" s="14"/>
      <c r="L45" s="14"/>
      <c r="M45" s="14"/>
      <c r="N45" s="14"/>
      <c r="O45" s="14"/>
      <c r="P45" s="14"/>
      <c r="Q45" s="14"/>
      <c r="R45" s="14"/>
      <c r="S45" s="14"/>
    </row>
    <row r="46" spans="1:48" s="4" customFormat="1" x14ac:dyDescent="0.25">
      <c r="B46" s="28"/>
      <c r="C46" s="28"/>
      <c r="D46" s="28"/>
      <c r="E46" s="28"/>
      <c r="F46" s="28"/>
      <c r="G46" s="28"/>
      <c r="I46" s="124"/>
      <c r="J46" s="124"/>
      <c r="K46" s="14"/>
      <c r="L46" s="14"/>
      <c r="M46" s="14"/>
      <c r="N46" s="14"/>
      <c r="O46" s="14"/>
      <c r="P46" s="14"/>
      <c r="Q46" s="14"/>
      <c r="R46" s="14"/>
      <c r="S46" s="14"/>
    </row>
    <row r="47" spans="1:48" s="4" customFormat="1" x14ac:dyDescent="0.25">
      <c r="B47" s="28"/>
      <c r="C47" s="28"/>
      <c r="D47" s="28"/>
      <c r="E47" s="28"/>
      <c r="F47" s="28"/>
      <c r="G47" s="28"/>
      <c r="I47" s="124"/>
      <c r="J47" s="124"/>
      <c r="K47" s="14"/>
      <c r="L47" s="14"/>
      <c r="M47" s="14"/>
      <c r="N47" s="14"/>
      <c r="O47" s="14"/>
      <c r="P47" s="14"/>
      <c r="Q47" s="14"/>
      <c r="R47" s="14"/>
      <c r="S47" s="14"/>
    </row>
    <row r="48" spans="1:48" s="4" customFormat="1" x14ac:dyDescent="0.25">
      <c r="B48" s="28"/>
      <c r="C48" s="52"/>
      <c r="D48" s="28"/>
      <c r="E48" s="28"/>
      <c r="F48" s="28"/>
      <c r="G48" s="28"/>
      <c r="I48" s="124"/>
      <c r="J48" s="124"/>
      <c r="K48" s="14"/>
      <c r="L48" s="14"/>
      <c r="M48" s="14"/>
      <c r="N48" s="14"/>
      <c r="O48" s="14"/>
      <c r="P48" s="14"/>
      <c r="Q48" s="14"/>
      <c r="R48" s="14"/>
      <c r="S48" s="14"/>
    </row>
    <row r="49" spans="2:19" s="4" customFormat="1" x14ac:dyDescent="0.25">
      <c r="B49" s="28"/>
      <c r="C49" s="28"/>
      <c r="D49" s="28"/>
      <c r="E49" s="28"/>
      <c r="F49" s="28"/>
      <c r="G49" s="28"/>
      <c r="I49" s="124"/>
      <c r="J49" s="124"/>
      <c r="K49" s="14"/>
      <c r="L49" s="14"/>
      <c r="M49" s="14"/>
      <c r="N49" s="14"/>
      <c r="O49" s="14"/>
      <c r="P49" s="14"/>
      <c r="Q49" s="14"/>
      <c r="R49" s="14"/>
      <c r="S49" s="14"/>
    </row>
    <row r="50" spans="2:19" s="4" customFormat="1" x14ac:dyDescent="0.25">
      <c r="B50" s="28"/>
      <c r="C50" s="28"/>
      <c r="D50" s="28"/>
      <c r="E50" s="28"/>
      <c r="F50" s="28"/>
      <c r="G50" s="28"/>
      <c r="I50" s="124"/>
      <c r="J50" s="124"/>
      <c r="K50" s="14"/>
      <c r="L50" s="14"/>
      <c r="M50" s="14"/>
      <c r="N50" s="14"/>
      <c r="O50" s="14"/>
      <c r="P50" s="14"/>
      <c r="Q50" s="14"/>
      <c r="R50" s="14"/>
      <c r="S50" s="14"/>
    </row>
    <row r="51" spans="2:19" s="4" customFormat="1" x14ac:dyDescent="0.25">
      <c r="B51" s="28"/>
      <c r="C51" s="28"/>
      <c r="D51" s="28"/>
      <c r="E51" s="28"/>
      <c r="F51" s="28"/>
      <c r="G51" s="28"/>
      <c r="I51" s="124"/>
      <c r="J51" s="124"/>
      <c r="K51" s="14"/>
      <c r="L51" s="14"/>
      <c r="M51" s="14"/>
      <c r="N51" s="14"/>
      <c r="O51" s="14"/>
      <c r="P51" s="14"/>
      <c r="Q51" s="14"/>
      <c r="R51" s="14"/>
      <c r="S51" s="14"/>
    </row>
    <row r="52" spans="2:19" s="4" customFormat="1" x14ac:dyDescent="0.25">
      <c r="B52" s="28"/>
      <c r="C52" s="28"/>
      <c r="D52" s="28"/>
      <c r="E52" s="28"/>
      <c r="F52" s="28"/>
      <c r="G52" s="28"/>
      <c r="I52" s="124"/>
      <c r="J52" s="124"/>
      <c r="K52" s="14"/>
      <c r="L52" s="14"/>
      <c r="M52" s="14"/>
      <c r="N52" s="14"/>
      <c r="O52" s="14"/>
      <c r="P52" s="14"/>
      <c r="Q52" s="14"/>
      <c r="R52" s="14"/>
      <c r="S52" s="14"/>
    </row>
    <row r="53" spans="2:19" s="4" customFormat="1" x14ac:dyDescent="0.25">
      <c r="B53" s="28"/>
      <c r="C53" s="28"/>
      <c r="D53" s="28"/>
      <c r="E53" s="28"/>
      <c r="F53" s="28"/>
      <c r="G53" s="28"/>
      <c r="I53" s="124"/>
      <c r="J53" s="124"/>
      <c r="K53" s="14"/>
      <c r="L53" s="14"/>
      <c r="M53" s="14"/>
      <c r="N53" s="14"/>
      <c r="O53" s="14"/>
      <c r="P53" s="14"/>
      <c r="Q53" s="14"/>
      <c r="R53" s="14"/>
      <c r="S53" s="14"/>
    </row>
    <row r="54" spans="2:19" s="4" customFormat="1" x14ac:dyDescent="0.25">
      <c r="B54" s="28"/>
      <c r="C54" s="28"/>
      <c r="D54" s="28"/>
      <c r="E54" s="28"/>
      <c r="F54" s="28"/>
      <c r="G54" s="28"/>
      <c r="I54" s="124"/>
      <c r="J54" s="124"/>
      <c r="K54" s="14"/>
      <c r="L54" s="14"/>
      <c r="M54" s="14"/>
      <c r="N54" s="14"/>
      <c r="O54" s="14"/>
      <c r="P54" s="14"/>
      <c r="Q54" s="14"/>
      <c r="R54" s="14"/>
      <c r="S54" s="14"/>
    </row>
    <row r="55" spans="2:19" s="4" customFormat="1" x14ac:dyDescent="0.25">
      <c r="B55" s="96"/>
      <c r="C55" s="96"/>
      <c r="D55" s="96"/>
      <c r="E55" s="96"/>
      <c r="F55" s="96"/>
      <c r="G55" s="96"/>
      <c r="I55" s="124"/>
      <c r="J55" s="124"/>
      <c r="K55" s="14"/>
      <c r="L55" s="14"/>
      <c r="M55" s="14"/>
      <c r="N55" s="14"/>
      <c r="O55" s="14"/>
      <c r="P55" s="14"/>
      <c r="Q55" s="14"/>
      <c r="R55" s="14"/>
      <c r="S55" s="14"/>
    </row>
    <row r="56" spans="2:19" s="4" customFormat="1" hidden="1" x14ac:dyDescent="0.25">
      <c r="H56" s="13"/>
      <c r="I56" s="136" t="s">
        <v>587</v>
      </c>
      <c r="J56" s="124"/>
      <c r="K56" s="9"/>
      <c r="L56" s="14"/>
      <c r="M56" s="14"/>
      <c r="N56" s="9"/>
      <c r="O56" s="14"/>
      <c r="P56" s="14"/>
      <c r="Q56" s="14"/>
      <c r="R56" s="14"/>
      <c r="S56" s="14"/>
    </row>
    <row r="57" spans="2:19" s="4" customFormat="1" hidden="1" x14ac:dyDescent="0.25">
      <c r="H57" s="13"/>
      <c r="I57" s="136" t="s">
        <v>588</v>
      </c>
      <c r="J57" s="124"/>
      <c r="K57" s="14"/>
      <c r="L57" s="14"/>
      <c r="M57" s="14"/>
      <c r="N57" s="14"/>
      <c r="O57" s="14"/>
      <c r="P57" s="14"/>
      <c r="Q57" s="14"/>
      <c r="R57" s="14"/>
      <c r="S57" s="14"/>
    </row>
    <row r="58" spans="2:19" s="4" customFormat="1" hidden="1" x14ac:dyDescent="0.25">
      <c r="H58" s="13"/>
      <c r="I58" s="136" t="s">
        <v>589</v>
      </c>
      <c r="J58" s="124"/>
      <c r="K58" s="14"/>
      <c r="L58" s="14"/>
      <c r="M58" s="14"/>
      <c r="N58" s="14"/>
      <c r="O58" s="14"/>
      <c r="P58" s="14"/>
      <c r="Q58" s="14"/>
      <c r="R58" s="14"/>
      <c r="S58" s="14"/>
    </row>
    <row r="59" spans="2:19" s="4" customFormat="1" hidden="1" x14ac:dyDescent="0.25">
      <c r="H59" s="13"/>
      <c r="I59" s="136" t="s">
        <v>590</v>
      </c>
      <c r="J59" s="124"/>
      <c r="K59" s="14"/>
      <c r="L59" s="14"/>
      <c r="M59" s="14"/>
      <c r="N59" s="14"/>
      <c r="O59" s="14"/>
      <c r="P59" s="14"/>
      <c r="Q59" s="14"/>
      <c r="R59" s="14"/>
      <c r="S59" s="14"/>
    </row>
    <row r="60" spans="2:19" s="4" customFormat="1" hidden="1" x14ac:dyDescent="0.25">
      <c r="H60" s="13"/>
      <c r="I60" s="136" t="s">
        <v>591</v>
      </c>
      <c r="J60" s="124"/>
      <c r="K60" s="14"/>
      <c r="L60" s="14"/>
      <c r="M60" s="14"/>
      <c r="N60" s="14"/>
      <c r="O60" s="14"/>
      <c r="P60" s="14"/>
      <c r="Q60" s="14"/>
      <c r="R60" s="14"/>
      <c r="S60" s="14"/>
    </row>
    <row r="61" spans="2:19" s="4" customFormat="1" hidden="1" x14ac:dyDescent="0.25">
      <c r="H61" s="13"/>
      <c r="I61" s="136" t="s">
        <v>592</v>
      </c>
      <c r="J61" s="124"/>
      <c r="K61" s="14"/>
      <c r="L61" s="14"/>
      <c r="M61" s="14"/>
      <c r="N61" s="14"/>
      <c r="O61" s="14"/>
      <c r="P61" s="14"/>
      <c r="Q61" s="14"/>
      <c r="R61" s="14"/>
      <c r="S61" s="14"/>
    </row>
    <row r="62" spans="2:19" s="4" customFormat="1" hidden="1" x14ac:dyDescent="0.25">
      <c r="H62" s="13"/>
      <c r="I62" s="124"/>
      <c r="J62" s="124"/>
      <c r="K62" s="14"/>
      <c r="L62" s="14"/>
      <c r="M62" s="14"/>
      <c r="N62" s="14"/>
      <c r="O62" s="14"/>
      <c r="P62" s="14"/>
      <c r="Q62" s="14"/>
      <c r="R62" s="14"/>
      <c r="S62" s="14"/>
    </row>
    <row r="63" spans="2:19" s="4" customFormat="1" hidden="1" x14ac:dyDescent="0.25">
      <c r="H63" s="13"/>
      <c r="I63" s="136" t="s">
        <v>593</v>
      </c>
      <c r="J63" s="124"/>
      <c r="K63" s="14"/>
      <c r="L63" s="14"/>
      <c r="M63" s="14"/>
      <c r="N63" s="14"/>
      <c r="O63" s="14"/>
      <c r="P63" s="14"/>
      <c r="Q63" s="14"/>
      <c r="R63" s="14"/>
      <c r="S63" s="14"/>
    </row>
    <row r="64" spans="2:19" s="4" customFormat="1" hidden="1" x14ac:dyDescent="0.25">
      <c r="I64" s="124"/>
      <c r="J64" s="124"/>
      <c r="K64" s="14"/>
      <c r="L64" s="14"/>
      <c r="M64" s="14"/>
      <c r="N64" s="14"/>
      <c r="O64" s="14"/>
      <c r="P64" s="14"/>
      <c r="Q64" s="14"/>
      <c r="R64" s="14"/>
      <c r="S64" s="14"/>
    </row>
    <row r="65" spans="8:19" s="4" customFormat="1" hidden="1" x14ac:dyDescent="0.25">
      <c r="H65" s="13"/>
      <c r="I65" s="136" t="s">
        <v>594</v>
      </c>
      <c r="J65" s="124"/>
      <c r="K65" s="14"/>
      <c r="L65" s="14"/>
      <c r="M65" s="14"/>
      <c r="N65" s="14"/>
      <c r="O65" s="14"/>
      <c r="P65" s="14"/>
      <c r="Q65" s="14"/>
      <c r="R65" s="14"/>
      <c r="S65" s="14"/>
    </row>
    <row r="66" spans="8:19" s="4" customFormat="1" hidden="1" x14ac:dyDescent="0.25">
      <c r="H66" s="13"/>
      <c r="I66" s="136" t="s">
        <v>595</v>
      </c>
      <c r="J66" s="124"/>
      <c r="K66" s="14"/>
      <c r="L66" s="14"/>
      <c r="M66" s="14"/>
      <c r="N66" s="14"/>
      <c r="O66" s="14"/>
      <c r="P66" s="14"/>
      <c r="Q66" s="14"/>
      <c r="R66" s="14"/>
      <c r="S66" s="14"/>
    </row>
    <row r="67" spans="8:19" s="4" customFormat="1" hidden="1" x14ac:dyDescent="0.25">
      <c r="I67" s="136" t="s">
        <v>596</v>
      </c>
      <c r="J67" s="124"/>
      <c r="K67" s="14"/>
      <c r="L67" s="14"/>
      <c r="M67" s="14"/>
      <c r="N67" s="14"/>
      <c r="O67" s="14"/>
      <c r="P67" s="14"/>
      <c r="Q67" s="14"/>
      <c r="R67" s="14"/>
      <c r="S67" s="14"/>
    </row>
    <row r="68" spans="8:19" s="4" customFormat="1" hidden="1" x14ac:dyDescent="0.25">
      <c r="I68" s="136" t="s">
        <v>597</v>
      </c>
      <c r="J68" s="124"/>
      <c r="K68" s="14"/>
      <c r="L68" s="14"/>
      <c r="M68" s="14"/>
      <c r="N68" s="14"/>
      <c r="O68" s="14"/>
      <c r="P68" s="14"/>
      <c r="Q68" s="14"/>
      <c r="R68" s="14"/>
      <c r="S68" s="14"/>
    </row>
    <row r="69" spans="8:19" s="4" customFormat="1" hidden="1" x14ac:dyDescent="0.25">
      <c r="I69" s="136" t="s">
        <v>598</v>
      </c>
      <c r="J69" s="136" t="s">
        <v>599</v>
      </c>
      <c r="K69" s="25" t="s">
        <v>401</v>
      </c>
      <c r="L69" s="14"/>
      <c r="M69" s="14"/>
      <c r="N69" s="25"/>
      <c r="O69" s="14"/>
      <c r="P69" s="14"/>
      <c r="Q69" s="14"/>
      <c r="R69" s="14"/>
      <c r="S69" s="14"/>
    </row>
    <row r="70" spans="8:19" s="4" customFormat="1" hidden="1" x14ac:dyDescent="0.25">
      <c r="I70" s="136" t="s">
        <v>600</v>
      </c>
      <c r="J70" s="124"/>
      <c r="K70" s="14"/>
      <c r="L70" s="14"/>
      <c r="M70" s="14"/>
      <c r="N70" s="14"/>
      <c r="O70" s="14"/>
      <c r="P70" s="14"/>
      <c r="Q70" s="14"/>
      <c r="R70" s="14"/>
      <c r="S70" s="14"/>
    </row>
    <row r="71" spans="8:19" s="4" customFormat="1" hidden="1" x14ac:dyDescent="0.25">
      <c r="I71" s="136" t="s">
        <v>601</v>
      </c>
      <c r="J71" s="124"/>
      <c r="K71" s="14"/>
      <c r="L71" s="14"/>
      <c r="M71" s="14"/>
      <c r="N71" s="14"/>
      <c r="O71" s="14"/>
      <c r="P71" s="14"/>
      <c r="Q71" s="14"/>
      <c r="R71" s="14"/>
      <c r="S71" s="14"/>
    </row>
    <row r="72" spans="8:19" s="4" customFormat="1" hidden="1" x14ac:dyDescent="0.25">
      <c r="I72" s="124"/>
      <c r="J72" s="124"/>
      <c r="K72" s="14"/>
      <c r="L72" s="14"/>
      <c r="M72" s="14"/>
      <c r="N72" s="14"/>
      <c r="O72" s="14"/>
      <c r="P72" s="14"/>
      <c r="Q72" s="14"/>
      <c r="R72" s="14"/>
      <c r="S72" s="14"/>
    </row>
    <row r="73" spans="8:19" s="4" customFormat="1" hidden="1" x14ac:dyDescent="0.25">
      <c r="I73" s="137">
        <v>200</v>
      </c>
      <c r="J73" s="124"/>
      <c r="K73" s="14"/>
      <c r="L73" s="14"/>
      <c r="M73" s="14"/>
      <c r="N73" s="14"/>
      <c r="O73" s="14"/>
      <c r="P73" s="14"/>
      <c r="Q73" s="14"/>
      <c r="R73" s="14"/>
    </row>
    <row r="74" spans="8:19" s="4" customFormat="1" hidden="1" x14ac:dyDescent="0.25">
      <c r="I74" s="136" t="s">
        <v>602</v>
      </c>
      <c r="J74" s="136" t="s">
        <v>603</v>
      </c>
      <c r="K74" s="98">
        <f>IF(G21=0,D20,D20/G21)</f>
        <v>0</v>
      </c>
      <c r="L74" s="14" t="s">
        <v>984</v>
      </c>
      <c r="M74" s="14"/>
      <c r="N74" s="99"/>
      <c r="O74" s="14"/>
      <c r="P74" s="14"/>
      <c r="Q74" s="14"/>
      <c r="R74" s="14"/>
      <c r="S74" s="14"/>
    </row>
    <row r="75" spans="8:19" s="4" customFormat="1" hidden="1" x14ac:dyDescent="0.25">
      <c r="I75" s="136" t="s">
        <v>604</v>
      </c>
      <c r="J75" s="141"/>
      <c r="K75" s="98">
        <f>IF(G21=0,D20+D22,D20/G21+D22)</f>
        <v>0</v>
      </c>
      <c r="L75" s="173" t="s">
        <v>987</v>
      </c>
      <c r="M75" s="14"/>
      <c r="N75" s="99"/>
      <c r="O75" s="14"/>
      <c r="P75" s="14"/>
      <c r="Q75" s="14"/>
      <c r="R75" s="14"/>
      <c r="S75" s="14"/>
    </row>
    <row r="76" spans="8:19" s="4" customFormat="1" hidden="1" x14ac:dyDescent="0.25">
      <c r="I76" s="136" t="s">
        <v>605</v>
      </c>
      <c r="J76" s="141"/>
      <c r="K76" s="98">
        <f>IF(G21=0,D20*I21,D20/G21*I21)</f>
        <v>0</v>
      </c>
      <c r="L76" s="14" t="s">
        <v>984</v>
      </c>
      <c r="M76" s="14"/>
      <c r="N76" s="99"/>
      <c r="O76" s="14"/>
      <c r="P76" s="14"/>
      <c r="Q76" s="14"/>
      <c r="R76" s="14"/>
      <c r="S76" s="14"/>
    </row>
    <row r="77" spans="8:19" s="4" customFormat="1" hidden="1" x14ac:dyDescent="0.25">
      <c r="I77" s="136" t="s">
        <v>606</v>
      </c>
      <c r="J77" s="136" t="s">
        <v>607</v>
      </c>
      <c r="K77" s="98">
        <f>IF(G21=0,(D20+D22)*I21,(D20/G21+D22)*I21)</f>
        <v>0</v>
      </c>
      <c r="L77" s="173" t="s">
        <v>987</v>
      </c>
      <c r="M77" s="14"/>
      <c r="N77" s="99"/>
      <c r="O77" s="14"/>
      <c r="P77" s="14"/>
      <c r="Q77" s="14"/>
      <c r="R77" s="14"/>
      <c r="S77" s="14"/>
    </row>
    <row r="78" spans="8:19" s="4" customFormat="1" hidden="1" x14ac:dyDescent="0.25">
      <c r="I78" s="136" t="s">
        <v>564</v>
      </c>
      <c r="J78" s="136" t="s">
        <v>565</v>
      </c>
      <c r="L78" s="14"/>
      <c r="M78" s="14"/>
      <c r="O78" s="14"/>
      <c r="P78" s="14"/>
      <c r="Q78" s="14"/>
      <c r="R78" s="14"/>
      <c r="S78" s="14"/>
    </row>
    <row r="79" spans="8:19" s="4" customFormat="1" hidden="1" x14ac:dyDescent="0.25">
      <c r="I79" s="136" t="s">
        <v>608</v>
      </c>
      <c r="J79" s="136" t="s">
        <v>609</v>
      </c>
      <c r="L79" s="14"/>
      <c r="M79" s="14"/>
      <c r="O79" s="14"/>
      <c r="P79" s="14"/>
      <c r="Q79" s="14"/>
      <c r="R79" s="14"/>
      <c r="S79" s="14"/>
    </row>
    <row r="80" spans="8:19" s="4" customFormat="1" hidden="1" x14ac:dyDescent="0.25">
      <c r="I80" s="136" t="s">
        <v>983</v>
      </c>
      <c r="J80" s="136"/>
      <c r="L80" s="14"/>
      <c r="M80" s="14"/>
      <c r="O80" s="14"/>
      <c r="P80" s="14"/>
      <c r="Q80" s="14"/>
      <c r="R80" s="14"/>
      <c r="S80" s="14"/>
    </row>
    <row r="81" spans="9:19" s="4" customFormat="1" hidden="1" x14ac:dyDescent="0.25">
      <c r="I81" s="124"/>
      <c r="J81" s="140"/>
      <c r="K81" s="17"/>
      <c r="L81" s="17"/>
      <c r="M81" s="14"/>
      <c r="N81" s="17"/>
      <c r="O81" s="14"/>
      <c r="P81" s="14"/>
      <c r="Q81" s="14"/>
      <c r="R81" s="14"/>
      <c r="S81" s="14"/>
    </row>
    <row r="82" spans="9:19" s="4" customFormat="1" hidden="1" x14ac:dyDescent="0.25">
      <c r="I82" s="136" t="s">
        <v>610</v>
      </c>
      <c r="J82" s="136" t="s">
        <v>611</v>
      </c>
      <c r="K82" s="17"/>
      <c r="L82" s="17"/>
      <c r="M82" s="14"/>
      <c r="N82" s="17"/>
      <c r="O82" s="14"/>
      <c r="P82" s="14"/>
      <c r="Q82" s="14"/>
      <c r="R82" s="14"/>
      <c r="S82" s="14"/>
    </row>
    <row r="83" spans="9:19" s="4" customFormat="1" hidden="1" x14ac:dyDescent="0.25">
      <c r="I83" s="124"/>
      <c r="J83" s="136" t="str">
        <f>I56</f>
        <v>покупатель</v>
      </c>
      <c r="K83" s="97" t="str">
        <f>I57</f>
        <v>продавец</v>
      </c>
      <c r="L83" s="17"/>
      <c r="M83" s="14"/>
      <c r="N83" s="14"/>
      <c r="O83" s="14"/>
      <c r="P83" s="14"/>
      <c r="Q83" s="14"/>
      <c r="R83" s="14"/>
      <c r="S83" s="14"/>
    </row>
    <row r="84" spans="9:19" s="4" customFormat="1" hidden="1" x14ac:dyDescent="0.25">
      <c r="I84" s="136" t="s">
        <v>433</v>
      </c>
      <c r="J84" s="136"/>
      <c r="K84" s="97" t="s">
        <v>612</v>
      </c>
      <c r="L84" s="17"/>
      <c r="M84" s="14"/>
      <c r="N84" s="14"/>
      <c r="O84" s="14"/>
      <c r="P84" s="14"/>
      <c r="Q84" s="14"/>
      <c r="R84" s="14"/>
      <c r="S84" s="14"/>
    </row>
    <row r="85" spans="9:19" s="4" customFormat="1" hidden="1" x14ac:dyDescent="0.25">
      <c r="I85" s="136" t="s">
        <v>434</v>
      </c>
      <c r="J85" s="136"/>
      <c r="K85" s="97" t="s">
        <v>612</v>
      </c>
      <c r="L85" s="17"/>
      <c r="M85" s="14"/>
      <c r="N85" s="14"/>
      <c r="O85" s="14"/>
      <c r="P85" s="14"/>
      <c r="Q85" s="14"/>
      <c r="R85" s="14"/>
      <c r="S85" s="14"/>
    </row>
    <row r="86" spans="9:19" s="4" customFormat="1" hidden="1" x14ac:dyDescent="0.25">
      <c r="I86" s="136" t="s">
        <v>435</v>
      </c>
      <c r="J86" s="136"/>
      <c r="K86" s="97" t="s">
        <v>612</v>
      </c>
      <c r="L86" s="17"/>
      <c r="M86" s="14"/>
      <c r="N86" s="14"/>
      <c r="O86" s="14"/>
      <c r="P86" s="14"/>
      <c r="Q86" s="14"/>
      <c r="R86" s="14"/>
      <c r="S86" s="14"/>
    </row>
    <row r="87" spans="9:19" s="4" customFormat="1" hidden="1" x14ac:dyDescent="0.25">
      <c r="I87" s="136" t="s">
        <v>436</v>
      </c>
      <c r="J87" s="136"/>
      <c r="K87" s="97" t="s">
        <v>612</v>
      </c>
      <c r="L87" s="17"/>
      <c r="M87" s="14"/>
      <c r="N87" s="14"/>
      <c r="O87" s="14"/>
      <c r="P87" s="14"/>
      <c r="Q87" s="14"/>
      <c r="R87" s="14"/>
      <c r="S87" s="14"/>
    </row>
    <row r="88" spans="9:19" s="4" customFormat="1" hidden="1" x14ac:dyDescent="0.25">
      <c r="I88" s="136" t="s">
        <v>437</v>
      </c>
      <c r="J88" s="136"/>
      <c r="K88" s="97" t="s">
        <v>612</v>
      </c>
      <c r="L88" s="14"/>
      <c r="M88" s="14"/>
      <c r="N88" s="14"/>
      <c r="O88" s="14"/>
      <c r="P88" s="14"/>
      <c r="Q88" s="14"/>
      <c r="R88" s="14"/>
      <c r="S88" s="14"/>
    </row>
    <row r="89" spans="9:19" s="4" customFormat="1" hidden="1" x14ac:dyDescent="0.25">
      <c r="I89" s="136" t="s">
        <v>438</v>
      </c>
      <c r="J89" s="136"/>
      <c r="K89" s="97" t="s">
        <v>612</v>
      </c>
      <c r="L89" s="17"/>
      <c r="M89" s="14"/>
      <c r="N89" s="14"/>
      <c r="O89" s="14"/>
      <c r="P89" s="14"/>
      <c r="Q89" s="14"/>
      <c r="R89" s="14"/>
      <c r="S89" s="14"/>
    </row>
    <row r="90" spans="9:19" s="4" customFormat="1" hidden="1" x14ac:dyDescent="0.25">
      <c r="I90" s="136" t="s">
        <v>439</v>
      </c>
      <c r="J90" s="136" t="s">
        <v>613</v>
      </c>
      <c r="K90" s="97"/>
      <c r="L90" s="17"/>
      <c r="M90" s="14"/>
      <c r="N90" s="14"/>
      <c r="O90" s="14"/>
      <c r="P90" s="14"/>
      <c r="Q90" s="14"/>
      <c r="R90" s="14"/>
      <c r="S90" s="14"/>
    </row>
    <row r="91" spans="9:19" s="4" customFormat="1" hidden="1" x14ac:dyDescent="0.25">
      <c r="I91" s="136" t="s">
        <v>440</v>
      </c>
      <c r="J91" s="136" t="s">
        <v>613</v>
      </c>
      <c r="K91" s="97"/>
      <c r="L91" s="17"/>
      <c r="M91" s="14"/>
      <c r="N91" s="14"/>
      <c r="O91" s="14"/>
      <c r="P91" s="14"/>
      <c r="Q91" s="14"/>
      <c r="R91" s="14"/>
      <c r="S91" s="14"/>
    </row>
    <row r="92" spans="9:19" s="4" customFormat="1" hidden="1" x14ac:dyDescent="0.25">
      <c r="I92" s="136" t="s">
        <v>441</v>
      </c>
      <c r="J92" s="136" t="s">
        <v>614</v>
      </c>
      <c r="K92" s="97"/>
      <c r="L92" s="17"/>
      <c r="M92" s="14"/>
      <c r="N92" s="14"/>
      <c r="O92" s="14"/>
      <c r="P92" s="14"/>
      <c r="Q92" s="14"/>
      <c r="R92" s="14"/>
      <c r="S92" s="14"/>
    </row>
    <row r="93" spans="9:19" s="4" customFormat="1" hidden="1" x14ac:dyDescent="0.25">
      <c r="I93" s="136" t="s">
        <v>442</v>
      </c>
      <c r="J93" s="136" t="s">
        <v>614</v>
      </c>
      <c r="K93" s="97"/>
      <c r="L93" s="14"/>
      <c r="M93" s="14"/>
      <c r="N93" s="14"/>
      <c r="O93" s="14"/>
      <c r="P93" s="14"/>
      <c r="Q93" s="14"/>
      <c r="R93" s="14"/>
      <c r="S93" s="14"/>
    </row>
    <row r="94" spans="9:19" s="4" customFormat="1" hidden="1" x14ac:dyDescent="0.25">
      <c r="I94" s="136" t="s">
        <v>443</v>
      </c>
      <c r="J94" s="136" t="s">
        <v>614</v>
      </c>
      <c r="K94" s="97"/>
      <c r="L94" s="14"/>
      <c r="M94" s="14"/>
      <c r="N94" s="14"/>
      <c r="O94" s="14"/>
      <c r="P94" s="14"/>
      <c r="Q94" s="14"/>
      <c r="R94" s="14"/>
      <c r="S94" s="14"/>
    </row>
    <row r="95" spans="9:19" s="4" customFormat="1" hidden="1" x14ac:dyDescent="0.25">
      <c r="I95" s="124"/>
      <c r="J95" s="140"/>
      <c r="K95" s="17"/>
      <c r="L95" s="17"/>
      <c r="M95" s="14"/>
      <c r="N95" s="17"/>
      <c r="O95" s="14"/>
      <c r="P95" s="14"/>
      <c r="Q95" s="14"/>
      <c r="R95" s="14"/>
      <c r="S95" s="14"/>
    </row>
    <row r="96" spans="9:19" s="4" customFormat="1" hidden="1" x14ac:dyDescent="0.25">
      <c r="I96" s="136" t="s">
        <v>615</v>
      </c>
      <c r="J96" s="136" t="s">
        <v>616</v>
      </c>
      <c r="L96" s="101" t="s">
        <v>402</v>
      </c>
      <c r="M96" s="102"/>
      <c r="N96" s="101"/>
      <c r="O96" s="14"/>
      <c r="P96" s="14"/>
      <c r="Q96" s="14"/>
      <c r="R96" s="14"/>
      <c r="S96" s="14"/>
    </row>
    <row r="97" spans="1:48" s="4" customFormat="1" hidden="1" x14ac:dyDescent="0.25">
      <c r="I97" s="136" t="s">
        <v>617</v>
      </c>
      <c r="J97" s="150" t="s">
        <v>618</v>
      </c>
      <c r="K97" s="97" t="s">
        <v>619</v>
      </c>
      <c r="L97" s="14" t="s">
        <v>432</v>
      </c>
      <c r="M97" s="14"/>
      <c r="N97" s="14"/>
      <c r="O97" s="14"/>
      <c r="P97" s="14"/>
      <c r="Q97" s="14"/>
      <c r="R97" s="14"/>
      <c r="S97" s="14"/>
    </row>
    <row r="98" spans="1:48" s="4" customFormat="1" hidden="1" x14ac:dyDescent="0.25">
      <c r="I98" s="136" t="s">
        <v>620</v>
      </c>
      <c r="J98" s="150" t="s">
        <v>621</v>
      </c>
      <c r="K98" s="97" t="s">
        <v>622</v>
      </c>
      <c r="L98" s="25" t="s">
        <v>623</v>
      </c>
      <c r="M98" s="14"/>
      <c r="N98" s="14"/>
      <c r="O98" s="14"/>
      <c r="P98" s="14"/>
      <c r="Q98" s="14"/>
      <c r="R98" s="14"/>
      <c r="S98" s="14"/>
    </row>
    <row r="99" spans="1:48" s="4" customFormat="1" hidden="1" x14ac:dyDescent="0.25">
      <c r="I99" s="136" t="s">
        <v>624</v>
      </c>
      <c r="J99" s="124"/>
      <c r="K99" s="14"/>
      <c r="L99" s="14"/>
      <c r="M99" s="14"/>
      <c r="N99" s="14"/>
      <c r="O99" s="14"/>
      <c r="P99" s="14"/>
      <c r="Q99" s="14"/>
      <c r="R99" s="14"/>
      <c r="S99" s="14"/>
    </row>
    <row r="100" spans="1:48" s="4" customFormat="1" hidden="1" x14ac:dyDescent="0.25">
      <c r="I100" s="136" t="s">
        <v>625</v>
      </c>
      <c r="J100" s="124"/>
      <c r="K100" s="14"/>
      <c r="L100" s="14"/>
      <c r="M100" s="14"/>
      <c r="N100" s="14"/>
      <c r="O100" s="14"/>
      <c r="P100" s="14"/>
      <c r="Q100" s="14"/>
      <c r="R100" s="14"/>
      <c r="S100" s="14"/>
    </row>
    <row r="101" spans="1:48" s="4" customFormat="1" hidden="1" x14ac:dyDescent="0.25">
      <c r="I101" s="136" t="s">
        <v>626</v>
      </c>
      <c r="J101" s="124"/>
      <c r="K101" s="14"/>
      <c r="L101" s="14"/>
      <c r="M101" s="14"/>
      <c r="N101" s="14"/>
      <c r="O101" s="14"/>
      <c r="P101" s="14"/>
      <c r="Q101" s="14"/>
      <c r="R101" s="14"/>
      <c r="S101" s="14"/>
    </row>
    <row r="102" spans="1:48" s="4" customFormat="1" hidden="1" x14ac:dyDescent="0.25">
      <c r="I102" s="138"/>
      <c r="J102" s="140"/>
      <c r="K102" s="17"/>
      <c r="L102" s="17"/>
      <c r="M102" s="14"/>
      <c r="N102" s="17"/>
      <c r="O102" s="14"/>
      <c r="P102" s="14"/>
      <c r="Q102" s="14"/>
      <c r="R102" s="14"/>
      <c r="S102" s="14"/>
    </row>
    <row r="103" spans="1:48" s="4" customFormat="1" hidden="1" x14ac:dyDescent="0.25">
      <c r="I103" s="139" t="s">
        <v>627</v>
      </c>
      <c r="J103" s="140"/>
      <c r="K103" s="17"/>
      <c r="L103" s="17"/>
      <c r="M103" s="14"/>
      <c r="N103" s="17"/>
      <c r="O103" s="14"/>
      <c r="P103" s="14"/>
      <c r="Q103" s="14"/>
      <c r="R103" s="14"/>
      <c r="S103" s="14"/>
    </row>
    <row r="104" spans="1:48" s="4" customFormat="1" hidden="1" x14ac:dyDescent="0.25">
      <c r="I104" s="139" t="s">
        <v>628</v>
      </c>
      <c r="J104" s="140"/>
      <c r="K104" s="17"/>
      <c r="L104" s="17"/>
      <c r="M104" s="14"/>
      <c r="N104" s="17"/>
      <c r="O104" s="14"/>
      <c r="P104" s="14"/>
      <c r="Q104" s="14"/>
      <c r="R104" s="14"/>
      <c r="S104" s="14"/>
    </row>
    <row r="105" spans="1:48" s="4" customFormat="1" hidden="1" x14ac:dyDescent="0.25">
      <c r="I105" s="136" t="s">
        <v>629</v>
      </c>
      <c r="J105" s="140"/>
      <c r="K105" s="17"/>
      <c r="L105" s="17"/>
      <c r="M105" s="14"/>
      <c r="N105" s="17"/>
      <c r="O105" s="14"/>
      <c r="P105" s="14"/>
      <c r="Q105" s="14"/>
      <c r="R105" s="14"/>
      <c r="S105" s="14"/>
    </row>
    <row r="106" spans="1:48" s="4" customFormat="1" ht="12.75" hidden="1" customHeight="1" x14ac:dyDescent="0.25">
      <c r="I106" s="136" t="s">
        <v>630</v>
      </c>
      <c r="J106" s="140"/>
      <c r="K106" s="17"/>
      <c r="L106" s="17"/>
      <c r="M106" s="14"/>
      <c r="N106" s="17"/>
      <c r="O106" s="14"/>
      <c r="P106" s="14"/>
      <c r="Q106" s="14"/>
      <c r="R106" s="14"/>
      <c r="S106" s="14"/>
    </row>
    <row r="107" spans="1:48" s="4" customFormat="1" hidden="1" x14ac:dyDescent="0.25">
      <c r="I107" s="136" t="s">
        <v>631</v>
      </c>
      <c r="J107" s="140"/>
      <c r="K107" s="17"/>
      <c r="L107" s="17"/>
      <c r="M107" s="14"/>
      <c r="N107" s="17"/>
      <c r="O107" s="14"/>
      <c r="P107" s="14"/>
      <c r="Q107" s="14"/>
      <c r="R107" s="14"/>
      <c r="S107" s="14"/>
    </row>
    <row r="108" spans="1:48" ht="11.25" hidden="1" customHeight="1" x14ac:dyDescent="0.25">
      <c r="A108" s="20"/>
      <c r="I108" s="12" t="s">
        <v>1015</v>
      </c>
      <c r="J108" s="17"/>
      <c r="K108" s="17"/>
      <c r="L108" s="17"/>
      <c r="M108" s="5"/>
      <c r="N108" s="5"/>
      <c r="O108" s="5"/>
      <c r="P108" s="5"/>
      <c r="Q108" s="5"/>
      <c r="R108" s="5"/>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row>
    <row r="109" spans="1:48" hidden="1" x14ac:dyDescent="0.25">
      <c r="A109" s="20"/>
      <c r="I109" s="12" t="s">
        <v>1005</v>
      </c>
      <c r="J109" s="17"/>
      <c r="K109" s="17"/>
      <c r="L109" s="17"/>
      <c r="M109" s="5"/>
      <c r="N109" s="5"/>
      <c r="O109" s="5"/>
      <c r="P109" s="5"/>
      <c r="Q109" s="5"/>
      <c r="R109" s="5"/>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row>
    <row r="110" spans="1:48" hidden="1" x14ac:dyDescent="0.25">
      <c r="A110" s="20"/>
      <c r="I110" s="12" t="s">
        <v>1006</v>
      </c>
      <c r="J110" s="17"/>
      <c r="K110" s="17"/>
      <c r="L110" s="17"/>
      <c r="M110" s="5"/>
      <c r="N110" s="5"/>
      <c r="O110" s="5"/>
      <c r="P110" s="5"/>
      <c r="Q110" s="5"/>
      <c r="R110" s="5"/>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row>
    <row r="111" spans="1:48" s="4" customFormat="1" hidden="1" x14ac:dyDescent="0.25">
      <c r="I111" s="140"/>
      <c r="J111" s="140"/>
      <c r="K111" s="17"/>
      <c r="L111" s="17"/>
      <c r="M111" s="14"/>
      <c r="N111" s="17"/>
      <c r="O111" s="14"/>
      <c r="P111" s="14"/>
      <c r="Q111" s="14"/>
      <c r="R111" s="14"/>
      <c r="S111" s="14"/>
    </row>
    <row r="112" spans="1:48" s="4" customFormat="1" hidden="1" x14ac:dyDescent="0.25">
      <c r="H112" s="100">
        <v>9</v>
      </c>
      <c r="I112" s="136" t="s">
        <v>632</v>
      </c>
      <c r="J112" s="151">
        <f t="shared" ref="J112:J129" si="0">H112</f>
        <v>9</v>
      </c>
      <c r="K112" s="100" t="e">
        <f>CONCATENATE("veoseliik",VLOOKUP(D16,I112:J129,2,FALSE))</f>
        <v>#N/A</v>
      </c>
      <c r="O112" s="14"/>
      <c r="P112" s="14"/>
      <c r="Q112" s="14"/>
      <c r="R112" s="14"/>
      <c r="S112" s="14"/>
    </row>
    <row r="113" spans="8:19" s="4" customFormat="1" hidden="1" x14ac:dyDescent="0.25">
      <c r="H113" s="100">
        <v>12</v>
      </c>
      <c r="I113" s="136" t="s">
        <v>633</v>
      </c>
      <c r="J113" s="151">
        <f t="shared" si="0"/>
        <v>12</v>
      </c>
      <c r="O113" s="14"/>
      <c r="P113" s="14"/>
      <c r="Q113" s="14"/>
      <c r="R113" s="14"/>
      <c r="S113" s="14"/>
    </row>
    <row r="114" spans="8:19" s="4" customFormat="1" hidden="1" x14ac:dyDescent="0.25">
      <c r="H114" s="100">
        <v>3</v>
      </c>
      <c r="I114" s="136" t="s">
        <v>634</v>
      </c>
      <c r="J114" s="151">
        <f t="shared" si="0"/>
        <v>3</v>
      </c>
      <c r="O114" s="14"/>
      <c r="P114" s="14"/>
      <c r="Q114" s="14"/>
      <c r="R114" s="14"/>
      <c r="S114" s="14"/>
    </row>
    <row r="115" spans="8:19" s="4" customFormat="1" hidden="1" x14ac:dyDescent="0.25">
      <c r="H115" s="100">
        <v>7</v>
      </c>
      <c r="I115" s="136" t="s">
        <v>635</v>
      </c>
      <c r="J115" s="151">
        <f t="shared" si="0"/>
        <v>7</v>
      </c>
      <c r="O115" s="14"/>
      <c r="P115" s="14"/>
      <c r="Q115" s="14"/>
      <c r="R115" s="14"/>
      <c r="S115" s="14"/>
    </row>
    <row r="116" spans="8:19" s="4" customFormat="1" hidden="1" x14ac:dyDescent="0.25">
      <c r="H116" s="100">
        <v>5</v>
      </c>
      <c r="I116" s="136" t="s">
        <v>636</v>
      </c>
      <c r="J116" s="151">
        <f t="shared" si="0"/>
        <v>5</v>
      </c>
      <c r="O116" s="14"/>
      <c r="P116" s="14"/>
      <c r="Q116" s="14"/>
      <c r="R116" s="14"/>
      <c r="S116" s="14"/>
    </row>
    <row r="117" spans="8:19" s="4" customFormat="1" hidden="1" x14ac:dyDescent="0.25">
      <c r="H117" s="103">
        <v>16</v>
      </c>
      <c r="I117" s="136" t="s">
        <v>637</v>
      </c>
      <c r="J117" s="151">
        <f t="shared" si="0"/>
        <v>16</v>
      </c>
      <c r="O117" s="14"/>
      <c r="P117" s="14"/>
      <c r="Q117" s="14"/>
      <c r="R117" s="14"/>
      <c r="S117" s="14"/>
    </row>
    <row r="118" spans="8:19" s="4" customFormat="1" hidden="1" x14ac:dyDescent="0.25">
      <c r="H118" s="100">
        <v>10</v>
      </c>
      <c r="I118" s="136" t="s">
        <v>638</v>
      </c>
      <c r="J118" s="151">
        <f t="shared" si="0"/>
        <v>10</v>
      </c>
      <c r="O118" s="14"/>
      <c r="P118" s="14"/>
      <c r="Q118" s="14"/>
      <c r="R118" s="14"/>
      <c r="S118" s="14"/>
    </row>
    <row r="119" spans="8:19" s="4" customFormat="1" hidden="1" x14ac:dyDescent="0.25">
      <c r="H119" s="100">
        <v>4</v>
      </c>
      <c r="I119" s="136" t="s">
        <v>639</v>
      </c>
      <c r="J119" s="151">
        <f t="shared" si="0"/>
        <v>4</v>
      </c>
      <c r="O119" s="14"/>
      <c r="P119" s="14"/>
      <c r="Q119" s="14"/>
      <c r="R119" s="14"/>
      <c r="S119" s="14"/>
    </row>
    <row r="120" spans="8:19" s="4" customFormat="1" hidden="1" x14ac:dyDescent="0.25">
      <c r="H120" s="100">
        <v>17</v>
      </c>
      <c r="I120" s="136" t="s">
        <v>640</v>
      </c>
      <c r="J120" s="151">
        <f t="shared" si="0"/>
        <v>17</v>
      </c>
      <c r="O120" s="14"/>
      <c r="P120" s="14"/>
      <c r="Q120" s="14"/>
      <c r="R120" s="14"/>
      <c r="S120" s="14"/>
    </row>
    <row r="121" spans="8:19" s="4" customFormat="1" hidden="1" x14ac:dyDescent="0.25">
      <c r="H121" s="100">
        <v>2</v>
      </c>
      <c r="I121" s="136" t="s">
        <v>641</v>
      </c>
      <c r="J121" s="151">
        <f t="shared" si="0"/>
        <v>2</v>
      </c>
      <c r="O121" s="14"/>
      <c r="P121" s="14"/>
      <c r="Q121" s="14"/>
      <c r="R121" s="14"/>
      <c r="S121" s="14"/>
    </row>
    <row r="122" spans="8:19" s="4" customFormat="1" hidden="1" x14ac:dyDescent="0.25">
      <c r="H122" s="100">
        <v>1</v>
      </c>
      <c r="I122" s="136" t="s">
        <v>642</v>
      </c>
      <c r="J122" s="151">
        <f t="shared" si="0"/>
        <v>1</v>
      </c>
      <c r="O122" s="14"/>
      <c r="P122" s="14"/>
      <c r="Q122" s="14"/>
      <c r="R122" s="14"/>
      <c r="S122" s="14"/>
    </row>
    <row r="123" spans="8:19" s="4" customFormat="1" hidden="1" x14ac:dyDescent="0.25">
      <c r="H123" s="100">
        <v>13</v>
      </c>
      <c r="I123" s="136" t="s">
        <v>643</v>
      </c>
      <c r="J123" s="151">
        <f t="shared" si="0"/>
        <v>13</v>
      </c>
      <c r="O123" s="14"/>
      <c r="P123" s="14"/>
      <c r="Q123" s="14"/>
      <c r="R123" s="14"/>
      <c r="S123" s="14"/>
    </row>
    <row r="124" spans="8:19" s="4" customFormat="1" hidden="1" x14ac:dyDescent="0.25">
      <c r="H124" s="100">
        <v>6</v>
      </c>
      <c r="I124" s="136" t="s">
        <v>644</v>
      </c>
      <c r="J124" s="151">
        <f t="shared" si="0"/>
        <v>6</v>
      </c>
      <c r="O124" s="14"/>
      <c r="P124" s="14"/>
      <c r="Q124" s="14"/>
      <c r="R124" s="14"/>
      <c r="S124" s="14"/>
    </row>
    <row r="125" spans="8:19" s="4" customFormat="1" hidden="1" x14ac:dyDescent="0.25">
      <c r="H125" s="100">
        <v>8</v>
      </c>
      <c r="I125" s="136" t="s">
        <v>645</v>
      </c>
      <c r="J125" s="151">
        <f t="shared" si="0"/>
        <v>8</v>
      </c>
      <c r="O125" s="14"/>
      <c r="P125" s="14"/>
      <c r="Q125" s="14"/>
      <c r="R125" s="14"/>
      <c r="S125" s="14"/>
    </row>
    <row r="126" spans="8:19" s="4" customFormat="1" hidden="1" x14ac:dyDescent="0.25">
      <c r="H126" s="100">
        <v>14</v>
      </c>
      <c r="I126" s="136" t="s">
        <v>646</v>
      </c>
      <c r="J126" s="151">
        <f t="shared" si="0"/>
        <v>14</v>
      </c>
      <c r="O126" s="14"/>
      <c r="P126" s="14"/>
      <c r="Q126" s="14"/>
      <c r="R126" s="14"/>
      <c r="S126" s="14"/>
    </row>
    <row r="127" spans="8:19" s="4" customFormat="1" hidden="1" x14ac:dyDescent="0.25">
      <c r="H127" s="100">
        <v>15</v>
      </c>
      <c r="I127" s="136" t="s">
        <v>647</v>
      </c>
      <c r="J127" s="151">
        <f t="shared" si="0"/>
        <v>15</v>
      </c>
      <c r="O127" s="14"/>
      <c r="P127" s="14"/>
      <c r="Q127" s="14"/>
      <c r="R127" s="14"/>
      <c r="S127" s="14"/>
    </row>
    <row r="128" spans="8:19" s="4" customFormat="1" hidden="1" x14ac:dyDescent="0.25">
      <c r="H128" s="100">
        <v>18</v>
      </c>
      <c r="I128" s="136" t="s">
        <v>648</v>
      </c>
      <c r="J128" s="151">
        <f t="shared" si="0"/>
        <v>18</v>
      </c>
      <c r="O128" s="14"/>
      <c r="P128" s="14"/>
      <c r="Q128" s="14"/>
      <c r="R128" s="14"/>
      <c r="S128" s="14"/>
    </row>
    <row r="129" spans="8:19" s="4" customFormat="1" hidden="1" x14ac:dyDescent="0.25">
      <c r="H129" s="100">
        <v>11</v>
      </c>
      <c r="I129" s="136" t="s">
        <v>649</v>
      </c>
      <c r="J129" s="151">
        <f t="shared" si="0"/>
        <v>11</v>
      </c>
      <c r="O129" s="14"/>
      <c r="P129" s="14"/>
      <c r="Q129" s="14"/>
      <c r="R129" s="14"/>
      <c r="S129" s="14"/>
    </row>
    <row r="130" spans="8:19" s="4" customFormat="1" hidden="1" x14ac:dyDescent="0.25">
      <c r="I130" s="138"/>
      <c r="J130" s="138"/>
      <c r="O130" s="14"/>
      <c r="P130" s="14"/>
      <c r="Q130" s="14"/>
      <c r="R130" s="14"/>
      <c r="S130" s="14"/>
    </row>
    <row r="131" spans="8:19" s="4" customFormat="1" hidden="1" x14ac:dyDescent="0.25">
      <c r="H131" s="100">
        <v>1</v>
      </c>
      <c r="I131" s="141" t="s">
        <v>642</v>
      </c>
      <c r="J131" s="142">
        <v>0.1822222222222222</v>
      </c>
      <c r="K131" s="97" t="s">
        <v>650</v>
      </c>
      <c r="L131" s="104">
        <v>0.16</v>
      </c>
      <c r="M131" s="100" t="s">
        <v>19</v>
      </c>
      <c r="N131" s="97" t="s">
        <v>18</v>
      </c>
      <c r="P131" s="14"/>
      <c r="Q131" s="14"/>
      <c r="R131" s="14"/>
      <c r="S131" s="14"/>
    </row>
    <row r="132" spans="8:19" s="4" customFormat="1" hidden="1" x14ac:dyDescent="0.25">
      <c r="H132" s="100"/>
      <c r="I132" s="141"/>
      <c r="J132" s="141"/>
      <c r="K132" s="97" t="s">
        <v>651</v>
      </c>
      <c r="L132" s="104">
        <v>0.2</v>
      </c>
      <c r="M132" s="100" t="s">
        <v>21</v>
      </c>
      <c r="N132" s="97" t="s">
        <v>20</v>
      </c>
      <c r="P132" s="14"/>
      <c r="Q132" s="14"/>
      <c r="R132" s="14"/>
      <c r="S132" s="14"/>
    </row>
    <row r="133" spans="8:19" s="4" customFormat="1" hidden="1" x14ac:dyDescent="0.25">
      <c r="H133" s="100"/>
      <c r="I133" s="141"/>
      <c r="J133" s="141"/>
      <c r="K133" s="97" t="s">
        <v>652</v>
      </c>
      <c r="L133" s="104">
        <v>0.16</v>
      </c>
      <c r="M133" s="100" t="s">
        <v>35</v>
      </c>
      <c r="N133" s="97" t="s">
        <v>34</v>
      </c>
      <c r="P133" s="14"/>
      <c r="Q133" s="14"/>
      <c r="R133" s="14"/>
      <c r="S133" s="14"/>
    </row>
    <row r="134" spans="8:19" s="4" customFormat="1" hidden="1" x14ac:dyDescent="0.25">
      <c r="H134" s="100"/>
      <c r="I134" s="141"/>
      <c r="J134" s="141"/>
      <c r="K134" s="97" t="s">
        <v>653</v>
      </c>
      <c r="L134" s="104">
        <v>0.2</v>
      </c>
      <c r="M134" s="100" t="s">
        <v>405</v>
      </c>
      <c r="N134" s="97" t="s">
        <v>404</v>
      </c>
      <c r="P134" s="14"/>
      <c r="Q134" s="14"/>
      <c r="R134" s="14"/>
      <c r="S134" s="14"/>
    </row>
    <row r="135" spans="8:19" s="4" customFormat="1" hidden="1" x14ac:dyDescent="0.25">
      <c r="H135" s="100"/>
      <c r="I135" s="141"/>
      <c r="J135" s="141"/>
      <c r="K135" s="97" t="s">
        <v>654</v>
      </c>
      <c r="L135" s="104">
        <v>0.2</v>
      </c>
      <c r="M135" s="100" t="s">
        <v>23</v>
      </c>
      <c r="N135" s="97" t="s">
        <v>22</v>
      </c>
      <c r="P135" s="14"/>
      <c r="Q135" s="14"/>
      <c r="R135" s="14"/>
      <c r="S135" s="14"/>
    </row>
    <row r="136" spans="8:19" s="4" customFormat="1" hidden="1" x14ac:dyDescent="0.25">
      <c r="H136" s="100"/>
      <c r="I136" s="141"/>
      <c r="J136" s="141"/>
      <c r="K136" s="97" t="s">
        <v>655</v>
      </c>
      <c r="L136" s="104">
        <v>0.16</v>
      </c>
      <c r="M136" s="100" t="s">
        <v>27</v>
      </c>
      <c r="N136" s="97" t="s">
        <v>26</v>
      </c>
      <c r="P136" s="14"/>
      <c r="Q136" s="14"/>
      <c r="R136" s="14"/>
      <c r="S136" s="14"/>
    </row>
    <row r="137" spans="8:19" s="4" customFormat="1" hidden="1" x14ac:dyDescent="0.25">
      <c r="H137" s="100"/>
      <c r="I137" s="141"/>
      <c r="J137" s="141"/>
      <c r="K137" s="97" t="s">
        <v>656</v>
      </c>
      <c r="L137" s="104">
        <v>0.2</v>
      </c>
      <c r="M137" s="100" t="s">
        <v>31</v>
      </c>
      <c r="N137" s="97" t="s">
        <v>30</v>
      </c>
      <c r="P137" s="14"/>
      <c r="Q137" s="14"/>
      <c r="R137" s="14"/>
      <c r="S137" s="14"/>
    </row>
    <row r="138" spans="8:19" s="4" customFormat="1" hidden="1" x14ac:dyDescent="0.25">
      <c r="H138" s="100"/>
      <c r="I138" s="141"/>
      <c r="J138" s="141"/>
      <c r="K138" s="97" t="s">
        <v>657</v>
      </c>
      <c r="L138" s="104">
        <v>0.2</v>
      </c>
      <c r="M138" s="100" t="s">
        <v>33</v>
      </c>
      <c r="N138" s="97" t="s">
        <v>32</v>
      </c>
      <c r="P138" s="14"/>
      <c r="Q138" s="14"/>
      <c r="R138" s="14"/>
      <c r="S138" s="14"/>
    </row>
    <row r="139" spans="8:19" s="4" customFormat="1" hidden="1" x14ac:dyDescent="0.25">
      <c r="H139" s="100"/>
      <c r="I139" s="141"/>
      <c r="J139" s="141"/>
      <c r="K139" s="97" t="s">
        <v>658</v>
      </c>
      <c r="L139" s="104">
        <v>0.16</v>
      </c>
      <c r="M139" s="100" t="s">
        <v>25</v>
      </c>
      <c r="N139" s="97" t="s">
        <v>24</v>
      </c>
      <c r="P139" s="14"/>
      <c r="Q139" s="14"/>
      <c r="R139" s="14"/>
      <c r="S139" s="14"/>
    </row>
    <row r="140" spans="8:19" s="4" customFormat="1" hidden="1" x14ac:dyDescent="0.25">
      <c r="H140" s="100"/>
      <c r="I140" s="141"/>
      <c r="J140" s="141"/>
      <c r="K140" s="97"/>
      <c r="L140" s="104"/>
      <c r="M140" s="100"/>
      <c r="N140" s="97"/>
      <c r="P140" s="14"/>
      <c r="Q140" s="14"/>
      <c r="R140" s="14"/>
      <c r="S140" s="14"/>
    </row>
    <row r="141" spans="8:19" s="4" customFormat="1" hidden="1" x14ac:dyDescent="0.25">
      <c r="H141" s="100">
        <v>2</v>
      </c>
      <c r="I141" s="141" t="s">
        <v>641</v>
      </c>
      <c r="J141" s="142">
        <v>0.20666666666666669</v>
      </c>
      <c r="K141" s="97" t="s">
        <v>659</v>
      </c>
      <c r="L141" s="104">
        <v>0.22</v>
      </c>
      <c r="M141" s="100" t="s">
        <v>37</v>
      </c>
      <c r="N141" s="97" t="s">
        <v>36</v>
      </c>
      <c r="P141" s="14"/>
      <c r="Q141" s="14"/>
      <c r="R141" s="14"/>
      <c r="S141" s="14"/>
    </row>
    <row r="142" spans="8:19" s="4" customFormat="1" hidden="1" x14ac:dyDescent="0.25">
      <c r="H142" s="100"/>
      <c r="I142" s="141"/>
      <c r="J142" s="141"/>
      <c r="K142" s="97" t="s">
        <v>660</v>
      </c>
      <c r="L142" s="104">
        <v>0.2</v>
      </c>
      <c r="M142" s="100" t="s">
        <v>53</v>
      </c>
      <c r="N142" s="97" t="s">
        <v>52</v>
      </c>
      <c r="P142" s="14"/>
      <c r="Q142" s="14"/>
      <c r="R142" s="14"/>
      <c r="S142" s="14"/>
    </row>
    <row r="143" spans="8:19" s="4" customFormat="1" hidden="1" x14ac:dyDescent="0.25">
      <c r="H143" s="100"/>
      <c r="I143" s="141"/>
      <c r="J143" s="141"/>
      <c r="K143" s="97" t="s">
        <v>661</v>
      </c>
      <c r="L143" s="104">
        <v>0.2</v>
      </c>
      <c r="M143" s="100" t="s">
        <v>55</v>
      </c>
      <c r="N143" s="97" t="s">
        <v>54</v>
      </c>
      <c r="P143" s="14"/>
      <c r="Q143" s="14"/>
      <c r="R143" s="14"/>
      <c r="S143" s="14"/>
    </row>
    <row r="144" spans="8:19" s="4" customFormat="1" hidden="1" x14ac:dyDescent="0.25">
      <c r="H144" s="100"/>
      <c r="I144" s="141"/>
      <c r="J144" s="141"/>
      <c r="K144" s="97" t="s">
        <v>662</v>
      </c>
      <c r="L144" s="104">
        <v>0.24</v>
      </c>
      <c r="M144" s="100" t="s">
        <v>47</v>
      </c>
      <c r="N144" s="97" t="s">
        <v>46</v>
      </c>
      <c r="P144" s="14"/>
      <c r="Q144" s="14"/>
      <c r="R144" s="14"/>
      <c r="S144" s="14"/>
    </row>
    <row r="145" spans="8:19" s="4" customFormat="1" hidden="1" x14ac:dyDescent="0.25">
      <c r="H145" s="100"/>
      <c r="I145" s="141"/>
      <c r="J145" s="141"/>
      <c r="K145" s="97" t="s">
        <v>663</v>
      </c>
      <c r="L145" s="104">
        <v>0.2</v>
      </c>
      <c r="M145" s="100" t="s">
        <v>29</v>
      </c>
      <c r="N145" s="97" t="s">
        <v>28</v>
      </c>
      <c r="P145" s="14"/>
      <c r="Q145" s="14"/>
      <c r="R145" s="14"/>
      <c r="S145" s="14"/>
    </row>
    <row r="146" spans="8:19" s="4" customFormat="1" hidden="1" x14ac:dyDescent="0.25">
      <c r="H146" s="100"/>
      <c r="I146" s="141"/>
      <c r="J146" s="141"/>
      <c r="K146" s="97" t="s">
        <v>664</v>
      </c>
      <c r="L146" s="104">
        <v>0.18</v>
      </c>
      <c r="M146" s="100" t="s">
        <v>43</v>
      </c>
      <c r="N146" s="97" t="s">
        <v>42</v>
      </c>
      <c r="P146" s="14"/>
      <c r="Q146" s="14"/>
      <c r="R146" s="14"/>
      <c r="S146" s="14"/>
    </row>
    <row r="147" spans="8:19" s="4" customFormat="1" hidden="1" x14ac:dyDescent="0.25">
      <c r="H147" s="100"/>
      <c r="I147" s="141"/>
      <c r="J147" s="141"/>
      <c r="K147" s="97" t="s">
        <v>665</v>
      </c>
      <c r="L147" s="104">
        <v>0.2</v>
      </c>
      <c r="M147" s="100" t="s">
        <v>39</v>
      </c>
      <c r="N147" s="97" t="s">
        <v>38</v>
      </c>
      <c r="P147" s="14"/>
      <c r="Q147" s="14"/>
      <c r="R147" s="14"/>
      <c r="S147" s="14"/>
    </row>
    <row r="148" spans="8:19" s="4" customFormat="1" hidden="1" x14ac:dyDescent="0.25">
      <c r="H148" s="100"/>
      <c r="I148" s="141"/>
      <c r="J148" s="141"/>
      <c r="K148" s="97" t="s">
        <v>666</v>
      </c>
      <c r="L148" s="104">
        <v>0.2</v>
      </c>
      <c r="M148" s="100" t="s">
        <v>41</v>
      </c>
      <c r="N148" s="97" t="s">
        <v>40</v>
      </c>
      <c r="P148" s="14"/>
      <c r="Q148" s="14"/>
      <c r="R148" s="14"/>
      <c r="S148" s="14"/>
    </row>
    <row r="149" spans="8:19" s="4" customFormat="1" hidden="1" x14ac:dyDescent="0.25">
      <c r="H149" s="100"/>
      <c r="I149" s="141"/>
      <c r="J149" s="141"/>
      <c r="K149" s="97" t="s">
        <v>667</v>
      </c>
      <c r="L149" s="104">
        <v>0.2</v>
      </c>
      <c r="M149" s="100" t="s">
        <v>407</v>
      </c>
      <c r="N149" s="97" t="s">
        <v>406</v>
      </c>
      <c r="P149" s="14"/>
      <c r="Q149" s="14"/>
      <c r="R149" s="14"/>
      <c r="S149" s="14"/>
    </row>
    <row r="150" spans="8:19" s="4" customFormat="1" hidden="1" x14ac:dyDescent="0.25">
      <c r="H150" s="100"/>
      <c r="I150" s="141"/>
      <c r="J150" s="141"/>
      <c r="K150" s="97" t="s">
        <v>668</v>
      </c>
      <c r="L150" s="104">
        <v>0.16</v>
      </c>
      <c r="M150" s="100" t="s">
        <v>45</v>
      </c>
      <c r="N150" s="97" t="s">
        <v>44</v>
      </c>
      <c r="P150" s="14"/>
      <c r="Q150" s="14"/>
      <c r="R150" s="14"/>
      <c r="S150" s="14"/>
    </row>
    <row r="151" spans="8:19" s="4" customFormat="1" hidden="1" x14ac:dyDescent="0.25">
      <c r="H151" s="100"/>
      <c r="I151" s="141"/>
      <c r="J151" s="141"/>
      <c r="K151" s="97" t="s">
        <v>669</v>
      </c>
      <c r="L151" s="104">
        <v>0.24</v>
      </c>
      <c r="M151" s="100" t="s">
        <v>51</v>
      </c>
      <c r="N151" s="97" t="s">
        <v>50</v>
      </c>
      <c r="P151" s="14"/>
      <c r="Q151" s="14"/>
      <c r="R151" s="14"/>
      <c r="S151" s="14"/>
    </row>
    <row r="152" spans="8:19" s="4" customFormat="1" hidden="1" x14ac:dyDescent="0.25">
      <c r="H152" s="100"/>
      <c r="I152" s="141"/>
      <c r="J152" s="141"/>
      <c r="K152" s="97" t="s">
        <v>670</v>
      </c>
      <c r="L152" s="104">
        <v>0.24</v>
      </c>
      <c r="M152" s="100" t="s">
        <v>49</v>
      </c>
      <c r="N152" s="97" t="s">
        <v>48</v>
      </c>
      <c r="P152" s="14"/>
      <c r="Q152" s="14"/>
      <c r="R152" s="14"/>
      <c r="S152" s="14"/>
    </row>
    <row r="153" spans="8:19" s="4" customFormat="1" hidden="1" x14ac:dyDescent="0.25">
      <c r="H153" s="100"/>
      <c r="I153" s="141"/>
      <c r="J153" s="141"/>
      <c r="K153" s="97"/>
      <c r="L153" s="104"/>
      <c r="M153" s="100"/>
      <c r="N153" s="97"/>
      <c r="P153" s="14"/>
      <c r="Q153" s="14"/>
      <c r="R153" s="14"/>
      <c r="S153" s="14"/>
    </row>
    <row r="154" spans="8:19" s="4" customFormat="1" hidden="1" x14ac:dyDescent="0.25">
      <c r="H154" s="100">
        <v>3</v>
      </c>
      <c r="I154" s="141" t="s">
        <v>634</v>
      </c>
      <c r="J154" s="142">
        <v>0.23333333333333334</v>
      </c>
      <c r="K154" s="97" t="s">
        <v>671</v>
      </c>
      <c r="L154" s="104">
        <v>0.28000000000000003</v>
      </c>
      <c r="M154" s="100" t="s">
        <v>64</v>
      </c>
      <c r="N154" s="97" t="s">
        <v>63</v>
      </c>
      <c r="P154" s="14"/>
      <c r="Q154" s="14"/>
      <c r="R154" s="14"/>
      <c r="S154" s="14"/>
    </row>
    <row r="155" spans="8:19" s="4" customFormat="1" hidden="1" x14ac:dyDescent="0.25">
      <c r="H155" s="100"/>
      <c r="I155" s="141"/>
      <c r="J155" s="141"/>
      <c r="K155" s="97" t="s">
        <v>672</v>
      </c>
      <c r="L155" s="104">
        <v>0.16</v>
      </c>
      <c r="M155" s="100" t="s">
        <v>62</v>
      </c>
      <c r="N155" s="97" t="s">
        <v>61</v>
      </c>
      <c r="P155" s="14"/>
      <c r="Q155" s="14"/>
      <c r="R155" s="14"/>
      <c r="S155" s="14"/>
    </row>
    <row r="156" spans="8:19" s="4" customFormat="1" hidden="1" x14ac:dyDescent="0.25">
      <c r="H156" s="100"/>
      <c r="I156" s="141"/>
      <c r="J156" s="141"/>
      <c r="K156" s="97" t="s">
        <v>673</v>
      </c>
      <c r="L156" s="104">
        <v>0.2</v>
      </c>
      <c r="M156" s="100" t="s">
        <v>68</v>
      </c>
      <c r="N156" s="97" t="s">
        <v>67</v>
      </c>
      <c r="P156" s="14"/>
      <c r="Q156" s="14"/>
      <c r="R156" s="14"/>
      <c r="S156" s="14"/>
    </row>
    <row r="157" spans="8:19" s="4" customFormat="1" hidden="1" x14ac:dyDescent="0.25">
      <c r="H157" s="100"/>
      <c r="I157" s="141"/>
      <c r="J157" s="141"/>
      <c r="K157" s="97" t="s">
        <v>674</v>
      </c>
      <c r="L157" s="104">
        <v>0.14000000000000001</v>
      </c>
      <c r="M157" s="100" t="s">
        <v>66</v>
      </c>
      <c r="N157" s="97" t="s">
        <v>65</v>
      </c>
      <c r="P157" s="14"/>
      <c r="Q157" s="14"/>
      <c r="R157" s="14"/>
      <c r="S157" s="14"/>
    </row>
    <row r="158" spans="8:19" s="4" customFormat="1" hidden="1" x14ac:dyDescent="0.25">
      <c r="H158" s="100"/>
      <c r="I158" s="141"/>
      <c r="J158" s="141"/>
      <c r="K158" s="97" t="s">
        <v>675</v>
      </c>
      <c r="L158" s="104">
        <v>0.22</v>
      </c>
      <c r="M158" s="100" t="s">
        <v>70</v>
      </c>
      <c r="N158" s="97" t="s">
        <v>69</v>
      </c>
      <c r="P158" s="14"/>
      <c r="Q158" s="14"/>
      <c r="R158" s="14"/>
      <c r="S158" s="14"/>
    </row>
    <row r="159" spans="8:19" s="4" customFormat="1" hidden="1" x14ac:dyDescent="0.25">
      <c r="H159" s="100"/>
      <c r="I159" s="141"/>
      <c r="J159" s="141"/>
      <c r="K159" s="97" t="s">
        <v>676</v>
      </c>
      <c r="L159" s="104">
        <v>0.12</v>
      </c>
      <c r="M159" s="100" t="s">
        <v>60</v>
      </c>
      <c r="N159" s="97" t="s">
        <v>59</v>
      </c>
      <c r="P159" s="14"/>
      <c r="Q159" s="14"/>
      <c r="R159" s="14"/>
      <c r="S159" s="14"/>
    </row>
    <row r="160" spans="8:19" s="4" customFormat="1" hidden="1" x14ac:dyDescent="0.25">
      <c r="H160" s="100"/>
      <c r="I160" s="141"/>
      <c r="J160" s="141"/>
      <c r="K160" s="97" t="s">
        <v>677</v>
      </c>
      <c r="L160" s="104">
        <v>0.4</v>
      </c>
      <c r="M160" s="100" t="s">
        <v>58</v>
      </c>
      <c r="N160" s="97" t="s">
        <v>57</v>
      </c>
      <c r="P160" s="14"/>
      <c r="Q160" s="14"/>
      <c r="R160" s="14"/>
      <c r="S160" s="14"/>
    </row>
    <row r="161" spans="8:19" s="4" customFormat="1" hidden="1" x14ac:dyDescent="0.25">
      <c r="H161" s="100"/>
      <c r="I161" s="141"/>
      <c r="J161" s="141"/>
      <c r="K161" s="97" t="s">
        <v>678</v>
      </c>
      <c r="L161" s="104">
        <v>0.26</v>
      </c>
      <c r="M161" s="100" t="s">
        <v>72</v>
      </c>
      <c r="N161" s="97" t="s">
        <v>71</v>
      </c>
      <c r="P161" s="14"/>
      <c r="Q161" s="14"/>
      <c r="R161" s="14"/>
      <c r="S161" s="14"/>
    </row>
    <row r="162" spans="8:19" s="4" customFormat="1" hidden="1" x14ac:dyDescent="0.25">
      <c r="H162" s="100"/>
      <c r="I162" s="141"/>
      <c r="J162" s="141"/>
      <c r="K162" s="97" t="s">
        <v>679</v>
      </c>
      <c r="L162" s="104">
        <v>0.32</v>
      </c>
      <c r="M162" s="100" t="s">
        <v>74</v>
      </c>
      <c r="N162" s="97" t="s">
        <v>73</v>
      </c>
      <c r="P162" s="14"/>
      <c r="Q162" s="14"/>
      <c r="R162" s="14"/>
      <c r="S162" s="14"/>
    </row>
    <row r="163" spans="8:19" s="4" customFormat="1" hidden="1" x14ac:dyDescent="0.25">
      <c r="H163" s="100"/>
      <c r="I163" s="141"/>
      <c r="J163" s="141"/>
      <c r="K163" s="97"/>
      <c r="L163" s="104"/>
      <c r="M163" s="100"/>
      <c r="N163" s="97"/>
      <c r="P163" s="14"/>
      <c r="Q163" s="14"/>
      <c r="R163" s="14"/>
      <c r="S163" s="14"/>
    </row>
    <row r="164" spans="8:19" s="4" customFormat="1" hidden="1" x14ac:dyDescent="0.25">
      <c r="H164" s="100">
        <v>4</v>
      </c>
      <c r="I164" s="141" t="s">
        <v>639</v>
      </c>
      <c r="J164" s="142">
        <v>0.20499999999999996</v>
      </c>
      <c r="K164" s="97" t="s">
        <v>680</v>
      </c>
      <c r="L164" s="104">
        <v>0.32</v>
      </c>
      <c r="M164" s="100" t="s">
        <v>90</v>
      </c>
      <c r="N164" s="97" t="s">
        <v>89</v>
      </c>
      <c r="P164" s="14"/>
      <c r="Q164" s="14"/>
      <c r="R164" s="14"/>
      <c r="S164" s="14"/>
    </row>
    <row r="165" spans="8:19" s="4" customFormat="1" hidden="1" x14ac:dyDescent="0.25">
      <c r="H165" s="100"/>
      <c r="I165" s="141"/>
      <c r="J165" s="141"/>
      <c r="K165" s="97" t="s">
        <v>681</v>
      </c>
      <c r="L165" s="104">
        <v>0.12</v>
      </c>
      <c r="M165" s="100" t="s">
        <v>84</v>
      </c>
      <c r="N165" s="97" t="s">
        <v>83</v>
      </c>
      <c r="P165" s="14"/>
      <c r="Q165" s="14"/>
      <c r="R165" s="14"/>
      <c r="S165" s="14"/>
    </row>
    <row r="166" spans="8:19" s="4" customFormat="1" hidden="1" x14ac:dyDescent="0.25">
      <c r="H166" s="100"/>
      <c r="I166" s="141"/>
      <c r="J166" s="141"/>
      <c r="K166" s="97" t="s">
        <v>682</v>
      </c>
      <c r="L166" s="104">
        <v>0.32</v>
      </c>
      <c r="M166" s="100" t="s">
        <v>409</v>
      </c>
      <c r="N166" s="97" t="s">
        <v>408</v>
      </c>
      <c r="P166" s="14"/>
      <c r="Q166" s="14"/>
      <c r="R166" s="14"/>
      <c r="S166" s="14"/>
    </row>
    <row r="167" spans="8:19" s="4" customFormat="1" hidden="1" x14ac:dyDescent="0.25">
      <c r="H167" s="100"/>
      <c r="I167" s="141"/>
      <c r="J167" s="141"/>
      <c r="K167" s="97" t="s">
        <v>683</v>
      </c>
      <c r="L167" s="104">
        <v>0.4</v>
      </c>
      <c r="M167" s="100" t="s">
        <v>80</v>
      </c>
      <c r="N167" s="97" t="s">
        <v>79</v>
      </c>
      <c r="P167" s="14"/>
      <c r="Q167" s="14"/>
      <c r="R167" s="14"/>
      <c r="S167" s="14"/>
    </row>
    <row r="168" spans="8:19" s="4" customFormat="1" hidden="1" x14ac:dyDescent="0.25">
      <c r="H168" s="100"/>
      <c r="I168" s="141"/>
      <c r="J168" s="141"/>
      <c r="K168" s="97" t="s">
        <v>684</v>
      </c>
      <c r="L168" s="104">
        <v>0.24</v>
      </c>
      <c r="M168" s="100" t="s">
        <v>76</v>
      </c>
      <c r="N168" s="97" t="s">
        <v>75</v>
      </c>
      <c r="P168" s="14"/>
      <c r="Q168" s="14"/>
      <c r="R168" s="14"/>
      <c r="S168" s="14"/>
    </row>
    <row r="169" spans="8:19" s="4" customFormat="1" hidden="1" x14ac:dyDescent="0.25">
      <c r="H169" s="100"/>
      <c r="I169" s="141"/>
      <c r="J169" s="141"/>
      <c r="K169" s="97" t="s">
        <v>685</v>
      </c>
      <c r="L169" s="104">
        <v>0.08</v>
      </c>
      <c r="M169" s="100" t="s">
        <v>415</v>
      </c>
      <c r="N169" s="97" t="s">
        <v>414</v>
      </c>
      <c r="P169" s="14"/>
      <c r="Q169" s="14"/>
      <c r="R169" s="14"/>
      <c r="S169" s="14"/>
    </row>
    <row r="170" spans="8:19" s="4" customFormat="1" hidden="1" x14ac:dyDescent="0.25">
      <c r="H170" s="100"/>
      <c r="I170" s="141"/>
      <c r="J170" s="141"/>
      <c r="K170" s="97" t="s">
        <v>686</v>
      </c>
      <c r="L170" s="104">
        <v>0.08</v>
      </c>
      <c r="M170" s="100" t="s">
        <v>78</v>
      </c>
      <c r="N170" s="97" t="s">
        <v>77</v>
      </c>
      <c r="P170" s="14"/>
      <c r="Q170" s="14"/>
      <c r="R170" s="14"/>
      <c r="S170" s="14"/>
    </row>
    <row r="171" spans="8:19" s="4" customFormat="1" hidden="1" x14ac:dyDescent="0.25">
      <c r="H171" s="100"/>
      <c r="I171" s="141"/>
      <c r="J171" s="141"/>
      <c r="K171" s="97" t="s">
        <v>687</v>
      </c>
      <c r="L171" s="104">
        <v>0.24</v>
      </c>
      <c r="M171" s="100" t="s">
        <v>82</v>
      </c>
      <c r="N171" s="97" t="s">
        <v>81</v>
      </c>
      <c r="P171" s="14"/>
      <c r="Q171" s="14"/>
      <c r="R171" s="14"/>
      <c r="S171" s="14"/>
    </row>
    <row r="172" spans="8:19" s="4" customFormat="1" hidden="1" x14ac:dyDescent="0.25">
      <c r="H172" s="100"/>
      <c r="I172" s="141"/>
      <c r="J172" s="141"/>
      <c r="K172" s="97" t="s">
        <v>688</v>
      </c>
      <c r="L172" s="104">
        <v>0.22</v>
      </c>
      <c r="M172" s="100" t="s">
        <v>412</v>
      </c>
      <c r="N172" s="97" t="s">
        <v>413</v>
      </c>
      <c r="P172" s="14"/>
      <c r="Q172" s="14"/>
      <c r="R172" s="14"/>
      <c r="S172" s="14"/>
    </row>
    <row r="173" spans="8:19" s="4" customFormat="1" hidden="1" x14ac:dyDescent="0.25">
      <c r="H173" s="100"/>
      <c r="I173" s="141"/>
      <c r="J173" s="141"/>
      <c r="K173" s="97" t="s">
        <v>689</v>
      </c>
      <c r="L173" s="104">
        <v>0.12</v>
      </c>
      <c r="M173" s="100" t="s">
        <v>86</v>
      </c>
      <c r="N173" s="97" t="s">
        <v>85</v>
      </c>
      <c r="P173" s="14"/>
      <c r="Q173" s="14"/>
      <c r="R173" s="14"/>
      <c r="S173" s="14"/>
    </row>
    <row r="174" spans="8:19" s="4" customFormat="1" hidden="1" x14ac:dyDescent="0.25">
      <c r="H174" s="100"/>
      <c r="I174" s="141"/>
      <c r="J174" s="141"/>
      <c r="K174" s="97" t="s">
        <v>690</v>
      </c>
      <c r="L174" s="104">
        <v>0.24</v>
      </c>
      <c r="M174" s="100" t="s">
        <v>88</v>
      </c>
      <c r="N174" s="97" t="s">
        <v>87</v>
      </c>
      <c r="P174" s="14"/>
      <c r="Q174" s="14"/>
      <c r="R174" s="14"/>
      <c r="S174" s="14"/>
    </row>
    <row r="175" spans="8:19" s="4" customFormat="1" hidden="1" x14ac:dyDescent="0.25">
      <c r="H175" s="100"/>
      <c r="I175" s="141"/>
      <c r="J175" s="141"/>
      <c r="K175" s="97" t="s">
        <v>691</v>
      </c>
      <c r="L175" s="104">
        <v>0.08</v>
      </c>
      <c r="M175" s="100" t="s">
        <v>410</v>
      </c>
      <c r="N175" s="97" t="s">
        <v>411</v>
      </c>
      <c r="P175" s="14"/>
      <c r="Q175" s="14"/>
      <c r="R175" s="14"/>
      <c r="S175" s="14"/>
    </row>
    <row r="176" spans="8:19" s="4" customFormat="1" hidden="1" x14ac:dyDescent="0.25">
      <c r="H176" s="100"/>
      <c r="I176" s="141"/>
      <c r="J176" s="141"/>
      <c r="K176" s="97"/>
      <c r="L176" s="104"/>
      <c r="M176" s="100"/>
      <c r="N176" s="97"/>
      <c r="P176" s="14"/>
      <c r="Q176" s="14"/>
      <c r="R176" s="14"/>
      <c r="S176" s="14"/>
    </row>
    <row r="177" spans="8:19" s="4" customFormat="1" hidden="1" x14ac:dyDescent="0.25">
      <c r="H177" s="100">
        <v>5</v>
      </c>
      <c r="I177" s="141" t="s">
        <v>636</v>
      </c>
      <c r="J177" s="142">
        <v>0.38750000000000007</v>
      </c>
      <c r="K177" s="97" t="s">
        <v>692</v>
      </c>
      <c r="L177" s="104">
        <v>0.32</v>
      </c>
      <c r="M177" s="100" t="s">
        <v>92</v>
      </c>
      <c r="N177" s="97" t="s">
        <v>91</v>
      </c>
      <c r="P177" s="14"/>
      <c r="Q177" s="14"/>
      <c r="R177" s="14"/>
      <c r="S177" s="14"/>
    </row>
    <row r="178" spans="8:19" s="4" customFormat="1" hidden="1" x14ac:dyDescent="0.25">
      <c r="H178" s="100"/>
      <c r="I178" s="141"/>
      <c r="J178" s="141"/>
      <c r="K178" s="97" t="s">
        <v>693</v>
      </c>
      <c r="L178" s="104">
        <v>0.32</v>
      </c>
      <c r="M178" s="100" t="s">
        <v>98</v>
      </c>
      <c r="N178" s="97" t="s">
        <v>97</v>
      </c>
      <c r="P178" s="14"/>
      <c r="Q178" s="14"/>
      <c r="R178" s="14"/>
      <c r="S178" s="14"/>
    </row>
    <row r="179" spans="8:19" s="4" customFormat="1" hidden="1" x14ac:dyDescent="0.25">
      <c r="H179" s="100"/>
      <c r="I179" s="141"/>
      <c r="J179" s="141"/>
      <c r="K179" s="97" t="s">
        <v>694</v>
      </c>
      <c r="L179" s="104">
        <v>0.1</v>
      </c>
      <c r="M179" s="100" t="s">
        <v>102</v>
      </c>
      <c r="N179" s="97" t="s">
        <v>101</v>
      </c>
      <c r="P179" s="14"/>
      <c r="Q179" s="14"/>
      <c r="R179" s="14"/>
      <c r="S179" s="14"/>
    </row>
    <row r="180" spans="8:19" s="4" customFormat="1" hidden="1" x14ac:dyDescent="0.25">
      <c r="H180" s="100"/>
      <c r="I180" s="141"/>
      <c r="J180" s="141"/>
      <c r="K180" s="97" t="s">
        <v>695</v>
      </c>
      <c r="L180" s="104">
        <v>0.12</v>
      </c>
      <c r="M180" s="100" t="s">
        <v>100</v>
      </c>
      <c r="N180" s="97" t="s">
        <v>99</v>
      </c>
      <c r="P180" s="14"/>
      <c r="Q180" s="14"/>
      <c r="R180" s="14"/>
      <c r="S180" s="14"/>
    </row>
    <row r="181" spans="8:19" s="4" customFormat="1" hidden="1" x14ac:dyDescent="0.25">
      <c r="H181" s="100"/>
      <c r="I181" s="141"/>
      <c r="J181" s="141"/>
      <c r="K181" s="97" t="s">
        <v>696</v>
      </c>
      <c r="L181" s="104">
        <v>0.8</v>
      </c>
      <c r="M181" s="100" t="s">
        <v>94</v>
      </c>
      <c r="N181" s="97" t="s">
        <v>93</v>
      </c>
      <c r="P181" s="14"/>
      <c r="Q181" s="14"/>
      <c r="R181" s="14"/>
      <c r="S181" s="14"/>
    </row>
    <row r="182" spans="8:19" s="4" customFormat="1" hidden="1" x14ac:dyDescent="0.25">
      <c r="H182" s="100"/>
      <c r="I182" s="141"/>
      <c r="J182" s="141"/>
      <c r="K182" s="97" t="s">
        <v>697</v>
      </c>
      <c r="L182" s="104">
        <v>0.2</v>
      </c>
      <c r="M182" s="100" t="s">
        <v>106</v>
      </c>
      <c r="N182" s="97" t="s">
        <v>105</v>
      </c>
      <c r="P182" s="14"/>
      <c r="Q182" s="14"/>
      <c r="R182" s="14"/>
      <c r="S182" s="14"/>
    </row>
    <row r="183" spans="8:19" s="4" customFormat="1" hidden="1" x14ac:dyDescent="0.25">
      <c r="H183" s="100"/>
      <c r="I183" s="141"/>
      <c r="J183" s="141"/>
      <c r="K183" s="97" t="s">
        <v>698</v>
      </c>
      <c r="L183" s="104">
        <v>0.24</v>
      </c>
      <c r="M183" s="100" t="s">
        <v>96</v>
      </c>
      <c r="N183" s="97" t="s">
        <v>95</v>
      </c>
      <c r="P183" s="14"/>
      <c r="Q183" s="14"/>
      <c r="R183" s="14"/>
      <c r="S183" s="14"/>
    </row>
    <row r="184" spans="8:19" s="4" customFormat="1" hidden="1" x14ac:dyDescent="0.25">
      <c r="H184" s="100"/>
      <c r="I184" s="141"/>
      <c r="J184" s="141"/>
      <c r="K184" s="97" t="s">
        <v>699</v>
      </c>
      <c r="L184" s="104">
        <v>1</v>
      </c>
      <c r="M184" s="100" t="s">
        <v>104</v>
      </c>
      <c r="N184" s="97" t="s">
        <v>103</v>
      </c>
      <c r="P184" s="14"/>
      <c r="Q184" s="14"/>
      <c r="R184" s="14"/>
      <c r="S184" s="14"/>
    </row>
    <row r="185" spans="8:19" s="4" customFormat="1" hidden="1" x14ac:dyDescent="0.25">
      <c r="H185" s="100"/>
      <c r="I185" s="141"/>
      <c r="J185" s="141"/>
      <c r="K185" s="97"/>
      <c r="L185" s="104"/>
      <c r="M185" s="100"/>
      <c r="N185" s="97"/>
      <c r="P185" s="14"/>
      <c r="Q185" s="14"/>
      <c r="R185" s="14"/>
      <c r="S185" s="14"/>
    </row>
    <row r="186" spans="8:19" s="4" customFormat="1" hidden="1" x14ac:dyDescent="0.25">
      <c r="H186" s="100">
        <v>6</v>
      </c>
      <c r="I186" s="141" t="s">
        <v>700</v>
      </c>
      <c r="J186" s="142">
        <v>0.62250000000000005</v>
      </c>
      <c r="K186" s="97" t="s">
        <v>701</v>
      </c>
      <c r="L186" s="104">
        <v>1</v>
      </c>
      <c r="M186" s="100" t="s">
        <v>108</v>
      </c>
      <c r="N186" s="97" t="s">
        <v>107</v>
      </c>
      <c r="P186" s="14"/>
      <c r="Q186" s="14"/>
      <c r="R186" s="14"/>
      <c r="S186" s="14"/>
    </row>
    <row r="187" spans="8:19" s="4" customFormat="1" hidden="1" x14ac:dyDescent="0.25">
      <c r="H187" s="100"/>
      <c r="I187" s="141"/>
      <c r="J187" s="141"/>
      <c r="K187" s="97" t="s">
        <v>702</v>
      </c>
      <c r="L187" s="104">
        <v>0.8</v>
      </c>
      <c r="M187" s="100" t="s">
        <v>110</v>
      </c>
      <c r="N187" s="97" t="s">
        <v>109</v>
      </c>
      <c r="P187" s="14"/>
      <c r="Q187" s="14"/>
      <c r="R187" s="14"/>
      <c r="S187" s="14"/>
    </row>
    <row r="188" spans="8:19" s="4" customFormat="1" hidden="1" x14ac:dyDescent="0.25">
      <c r="H188" s="100"/>
      <c r="I188" s="141"/>
      <c r="J188" s="141"/>
      <c r="K188" s="97" t="s">
        <v>703</v>
      </c>
      <c r="L188" s="104">
        <v>1.1000000000000001</v>
      </c>
      <c r="M188" s="100" t="s">
        <v>116</v>
      </c>
      <c r="N188" s="97" t="s">
        <v>115</v>
      </c>
      <c r="P188" s="14"/>
      <c r="Q188" s="14"/>
      <c r="R188" s="14"/>
      <c r="S188" s="14"/>
    </row>
    <row r="189" spans="8:19" s="4" customFormat="1" hidden="1" x14ac:dyDescent="0.25">
      <c r="H189" s="100"/>
      <c r="I189" s="141"/>
      <c r="J189" s="141"/>
      <c r="K189" s="97" t="s">
        <v>704</v>
      </c>
      <c r="L189" s="104">
        <v>0.48</v>
      </c>
      <c r="M189" s="100" t="s">
        <v>122</v>
      </c>
      <c r="N189" s="97" t="s">
        <v>121</v>
      </c>
      <c r="P189" s="14"/>
      <c r="Q189" s="14"/>
      <c r="R189" s="14"/>
      <c r="S189" s="14"/>
    </row>
    <row r="190" spans="8:19" s="4" customFormat="1" hidden="1" x14ac:dyDescent="0.25">
      <c r="H190" s="100"/>
      <c r="I190" s="141"/>
      <c r="J190" s="141"/>
      <c r="K190" s="97" t="s">
        <v>705</v>
      </c>
      <c r="L190" s="104">
        <v>0.4</v>
      </c>
      <c r="M190" s="100" t="s">
        <v>114</v>
      </c>
      <c r="N190" s="97" t="s">
        <v>113</v>
      </c>
      <c r="P190" s="14"/>
      <c r="Q190" s="14"/>
      <c r="R190" s="14"/>
      <c r="S190" s="14"/>
    </row>
    <row r="191" spans="8:19" s="4" customFormat="1" hidden="1" x14ac:dyDescent="0.25">
      <c r="H191" s="100"/>
      <c r="I191" s="141"/>
      <c r="J191" s="141"/>
      <c r="K191" s="97" t="s">
        <v>706</v>
      </c>
      <c r="L191" s="104">
        <v>0.4</v>
      </c>
      <c r="M191" s="100" t="s">
        <v>112</v>
      </c>
      <c r="N191" s="97" t="s">
        <v>111</v>
      </c>
      <c r="P191" s="14"/>
      <c r="Q191" s="14"/>
      <c r="R191" s="14"/>
      <c r="S191" s="14"/>
    </row>
    <row r="192" spans="8:19" s="4" customFormat="1" hidden="1" x14ac:dyDescent="0.25">
      <c r="H192" s="100"/>
      <c r="I192" s="141"/>
      <c r="J192" s="141"/>
      <c r="K192" s="97" t="s">
        <v>707</v>
      </c>
      <c r="L192" s="104">
        <v>0.32</v>
      </c>
      <c r="M192" s="100" t="s">
        <v>120</v>
      </c>
      <c r="N192" s="97" t="s">
        <v>119</v>
      </c>
      <c r="P192" s="14"/>
      <c r="Q192" s="14"/>
      <c r="R192" s="14"/>
      <c r="S192" s="14"/>
    </row>
    <row r="193" spans="8:19" s="4" customFormat="1" hidden="1" x14ac:dyDescent="0.25">
      <c r="H193" s="100"/>
      <c r="I193" s="141"/>
      <c r="J193" s="141"/>
      <c r="K193" s="97" t="s">
        <v>708</v>
      </c>
      <c r="L193" s="104">
        <v>0.48</v>
      </c>
      <c r="M193" s="100" t="s">
        <v>118</v>
      </c>
      <c r="N193" s="97" t="s">
        <v>117</v>
      </c>
      <c r="P193" s="14"/>
      <c r="Q193" s="14"/>
      <c r="R193" s="14"/>
      <c r="S193" s="14"/>
    </row>
    <row r="194" spans="8:19" s="4" customFormat="1" hidden="1" x14ac:dyDescent="0.25">
      <c r="H194" s="100"/>
      <c r="I194" s="141"/>
      <c r="J194" s="141"/>
      <c r="K194" s="97"/>
      <c r="L194" s="104"/>
      <c r="M194" s="100"/>
      <c r="N194" s="97"/>
      <c r="P194" s="14"/>
      <c r="Q194" s="14"/>
      <c r="R194" s="14"/>
      <c r="S194" s="14"/>
    </row>
    <row r="195" spans="8:19" s="4" customFormat="1" hidden="1" x14ac:dyDescent="0.25">
      <c r="H195" s="100">
        <v>7</v>
      </c>
      <c r="I195" s="141" t="s">
        <v>635</v>
      </c>
      <c r="J195" s="142">
        <v>0.22222222222222221</v>
      </c>
      <c r="K195" s="97" t="s">
        <v>709</v>
      </c>
      <c r="L195" s="104">
        <v>0.12</v>
      </c>
      <c r="M195" s="100" t="s">
        <v>124</v>
      </c>
      <c r="N195" s="97" t="s">
        <v>123</v>
      </c>
      <c r="P195" s="14"/>
      <c r="Q195" s="14"/>
      <c r="R195" s="14"/>
      <c r="S195" s="14"/>
    </row>
    <row r="196" spans="8:19" s="4" customFormat="1" hidden="1" x14ac:dyDescent="0.25">
      <c r="H196" s="100"/>
      <c r="I196" s="141"/>
      <c r="J196" s="141"/>
      <c r="K196" s="97" t="s">
        <v>710</v>
      </c>
      <c r="L196" s="104">
        <v>0.12</v>
      </c>
      <c r="M196" s="100" t="s">
        <v>134</v>
      </c>
      <c r="N196" s="97" t="s">
        <v>133</v>
      </c>
      <c r="P196" s="14"/>
      <c r="Q196" s="14"/>
      <c r="R196" s="14"/>
      <c r="S196" s="14"/>
    </row>
    <row r="197" spans="8:19" s="4" customFormat="1" hidden="1" x14ac:dyDescent="0.25">
      <c r="H197" s="100"/>
      <c r="I197" s="141"/>
      <c r="J197" s="141"/>
      <c r="K197" s="97" t="s">
        <v>711</v>
      </c>
      <c r="L197" s="104">
        <v>0.48</v>
      </c>
      <c r="M197" s="100" t="s">
        <v>132</v>
      </c>
      <c r="N197" s="97" t="s">
        <v>131</v>
      </c>
      <c r="P197" s="14"/>
      <c r="Q197" s="14"/>
      <c r="R197" s="14"/>
      <c r="S197" s="14"/>
    </row>
    <row r="198" spans="8:19" s="4" customFormat="1" hidden="1" x14ac:dyDescent="0.25">
      <c r="H198" s="100"/>
      <c r="I198" s="141"/>
      <c r="J198" s="141"/>
      <c r="K198" s="97" t="s">
        <v>712</v>
      </c>
      <c r="L198" s="104">
        <v>0.12</v>
      </c>
      <c r="M198" s="100" t="s">
        <v>136</v>
      </c>
      <c r="N198" s="97" t="s">
        <v>135</v>
      </c>
      <c r="P198" s="14"/>
      <c r="Q198" s="14"/>
      <c r="R198" s="14"/>
      <c r="S198" s="14"/>
    </row>
    <row r="199" spans="8:19" s="4" customFormat="1" hidden="1" x14ac:dyDescent="0.25">
      <c r="H199" s="100"/>
      <c r="I199" s="141"/>
      <c r="J199" s="141"/>
      <c r="K199" s="97" t="s">
        <v>713</v>
      </c>
      <c r="L199" s="104">
        <v>0.48</v>
      </c>
      <c r="M199" s="100" t="s">
        <v>140</v>
      </c>
      <c r="N199" s="97" t="s">
        <v>139</v>
      </c>
      <c r="P199" s="14"/>
      <c r="Q199" s="14"/>
      <c r="R199" s="14"/>
      <c r="S199" s="14"/>
    </row>
    <row r="200" spans="8:19" s="4" customFormat="1" hidden="1" x14ac:dyDescent="0.25">
      <c r="H200" s="100"/>
      <c r="I200" s="141"/>
      <c r="J200" s="141"/>
      <c r="K200" s="97" t="s">
        <v>714</v>
      </c>
      <c r="L200" s="104">
        <v>0.12</v>
      </c>
      <c r="M200" s="100" t="s">
        <v>130</v>
      </c>
      <c r="N200" s="97" t="s">
        <v>129</v>
      </c>
      <c r="P200" s="14"/>
      <c r="Q200" s="14"/>
      <c r="R200" s="14"/>
      <c r="S200" s="14"/>
    </row>
    <row r="201" spans="8:19" s="4" customFormat="1" hidden="1" x14ac:dyDescent="0.25">
      <c r="H201" s="100"/>
      <c r="I201" s="141"/>
      <c r="J201" s="141"/>
      <c r="K201" s="97" t="s">
        <v>715</v>
      </c>
      <c r="L201" s="104">
        <v>0.32</v>
      </c>
      <c r="M201" s="100" t="s">
        <v>138</v>
      </c>
      <c r="N201" s="97" t="s">
        <v>137</v>
      </c>
      <c r="P201" s="14"/>
      <c r="Q201" s="14"/>
      <c r="R201" s="14"/>
      <c r="S201" s="14"/>
    </row>
    <row r="202" spans="8:19" s="4" customFormat="1" hidden="1" x14ac:dyDescent="0.25">
      <c r="H202" s="100"/>
      <c r="I202" s="141"/>
      <c r="J202" s="141"/>
      <c r="K202" s="97" t="s">
        <v>716</v>
      </c>
      <c r="L202" s="104">
        <v>0.12</v>
      </c>
      <c r="M202" s="100" t="s">
        <v>126</v>
      </c>
      <c r="N202" s="97" t="s">
        <v>125</v>
      </c>
      <c r="P202" s="14"/>
      <c r="Q202" s="14"/>
      <c r="R202" s="14"/>
      <c r="S202" s="14"/>
    </row>
    <row r="203" spans="8:19" s="4" customFormat="1" hidden="1" x14ac:dyDescent="0.25">
      <c r="H203" s="100"/>
      <c r="I203" s="141"/>
      <c r="J203" s="141"/>
      <c r="K203" s="97" t="s">
        <v>717</v>
      </c>
      <c r="L203" s="104">
        <v>0.12</v>
      </c>
      <c r="M203" s="100" t="s">
        <v>128</v>
      </c>
      <c r="N203" s="97" t="s">
        <v>127</v>
      </c>
      <c r="P203" s="14"/>
      <c r="Q203" s="14"/>
      <c r="R203" s="14"/>
      <c r="S203" s="14"/>
    </row>
    <row r="204" spans="8:19" s="4" customFormat="1" hidden="1" x14ac:dyDescent="0.25">
      <c r="H204" s="100"/>
      <c r="I204" s="141"/>
      <c r="J204" s="141"/>
      <c r="K204" s="97"/>
      <c r="L204" s="104"/>
      <c r="M204" s="100"/>
      <c r="N204" s="97"/>
      <c r="P204" s="14"/>
      <c r="Q204" s="14"/>
      <c r="R204" s="14"/>
      <c r="S204" s="14"/>
    </row>
    <row r="205" spans="8:19" s="4" customFormat="1" hidden="1" x14ac:dyDescent="0.25">
      <c r="H205" s="100">
        <v>8</v>
      </c>
      <c r="I205" s="141" t="s">
        <v>645</v>
      </c>
      <c r="J205" s="142">
        <v>0.14857142857142858</v>
      </c>
      <c r="K205" s="97" t="s">
        <v>718</v>
      </c>
      <c r="L205" s="104">
        <v>0.12</v>
      </c>
      <c r="M205" s="100" t="s">
        <v>158</v>
      </c>
      <c r="N205" s="97" t="s">
        <v>157</v>
      </c>
      <c r="P205" s="14"/>
      <c r="Q205" s="14"/>
      <c r="R205" s="14"/>
      <c r="S205" s="14"/>
    </row>
    <row r="206" spans="8:19" s="4" customFormat="1" hidden="1" x14ac:dyDescent="0.25">
      <c r="H206" s="100"/>
      <c r="I206" s="141"/>
      <c r="J206" s="141"/>
      <c r="K206" s="97" t="s">
        <v>719</v>
      </c>
      <c r="L206" s="104">
        <v>0.14000000000000001</v>
      </c>
      <c r="M206" s="100" t="s">
        <v>144</v>
      </c>
      <c r="N206" s="97" t="s">
        <v>143</v>
      </c>
      <c r="P206" s="14"/>
      <c r="Q206" s="14"/>
      <c r="R206" s="14"/>
      <c r="S206" s="14"/>
    </row>
    <row r="207" spans="8:19" s="4" customFormat="1" hidden="1" x14ac:dyDescent="0.25">
      <c r="H207" s="100"/>
      <c r="I207" s="141"/>
      <c r="J207" s="141"/>
      <c r="K207" s="97" t="s">
        <v>720</v>
      </c>
      <c r="L207" s="104">
        <v>0.12</v>
      </c>
      <c r="M207" s="100" t="s">
        <v>146</v>
      </c>
      <c r="N207" s="97" t="s">
        <v>145</v>
      </c>
      <c r="P207" s="14"/>
      <c r="Q207" s="14"/>
      <c r="R207" s="14"/>
      <c r="S207" s="14"/>
    </row>
    <row r="208" spans="8:19" s="4" customFormat="1" hidden="1" x14ac:dyDescent="0.25">
      <c r="H208" s="100"/>
      <c r="I208" s="141"/>
      <c r="J208" s="141"/>
      <c r="K208" s="97" t="s">
        <v>721</v>
      </c>
      <c r="L208" s="104">
        <v>0.12</v>
      </c>
      <c r="M208" s="100" t="s">
        <v>422</v>
      </c>
      <c r="N208" s="97" t="s">
        <v>420</v>
      </c>
      <c r="P208" s="14"/>
      <c r="Q208" s="14"/>
      <c r="R208" s="14"/>
      <c r="S208" s="14"/>
    </row>
    <row r="209" spans="8:19" s="4" customFormat="1" hidden="1" x14ac:dyDescent="0.25">
      <c r="H209" s="100"/>
      <c r="I209" s="141"/>
      <c r="J209" s="141"/>
      <c r="K209" s="97" t="s">
        <v>722</v>
      </c>
      <c r="L209" s="104">
        <v>0.28000000000000003</v>
      </c>
      <c r="M209" s="100" t="s">
        <v>156</v>
      </c>
      <c r="N209" s="97" t="s">
        <v>155</v>
      </c>
      <c r="P209" s="14"/>
      <c r="Q209" s="14"/>
      <c r="R209" s="14"/>
      <c r="S209" s="14"/>
    </row>
    <row r="210" spans="8:19" s="4" customFormat="1" hidden="1" x14ac:dyDescent="0.25">
      <c r="H210" s="100"/>
      <c r="I210" s="141"/>
      <c r="J210" s="141"/>
      <c r="K210" s="97" t="s">
        <v>723</v>
      </c>
      <c r="L210" s="104">
        <v>0.18</v>
      </c>
      <c r="M210" s="100" t="s">
        <v>149</v>
      </c>
      <c r="N210" s="97" t="s">
        <v>148</v>
      </c>
      <c r="P210" s="14"/>
      <c r="Q210" s="14"/>
      <c r="R210" s="14"/>
      <c r="S210" s="14"/>
    </row>
    <row r="211" spans="8:19" s="4" customFormat="1" hidden="1" x14ac:dyDescent="0.25">
      <c r="H211" s="100"/>
      <c r="I211" s="141"/>
      <c r="J211" s="141"/>
      <c r="K211" s="97" t="s">
        <v>724</v>
      </c>
      <c r="L211" s="104">
        <v>0.12</v>
      </c>
      <c r="M211" s="100" t="s">
        <v>417</v>
      </c>
      <c r="N211" s="97" t="s">
        <v>416</v>
      </c>
      <c r="P211" s="14"/>
      <c r="Q211" s="14"/>
      <c r="R211" s="14"/>
      <c r="S211" s="14"/>
    </row>
    <row r="212" spans="8:19" s="4" customFormat="1" hidden="1" x14ac:dyDescent="0.25">
      <c r="H212" s="100"/>
      <c r="I212" s="141"/>
      <c r="J212" s="141"/>
      <c r="K212" s="97" t="s">
        <v>725</v>
      </c>
      <c r="L212" s="104">
        <v>0.12</v>
      </c>
      <c r="M212" s="100" t="s">
        <v>142</v>
      </c>
      <c r="N212" s="97" t="s">
        <v>141</v>
      </c>
      <c r="P212" s="14"/>
      <c r="Q212" s="14"/>
      <c r="R212" s="14"/>
      <c r="S212" s="14"/>
    </row>
    <row r="213" spans="8:19" s="4" customFormat="1" hidden="1" x14ac:dyDescent="0.25">
      <c r="H213" s="100"/>
      <c r="I213" s="141"/>
      <c r="J213" s="141"/>
      <c r="K213" s="97" t="s">
        <v>726</v>
      </c>
      <c r="L213" s="104">
        <v>0.12</v>
      </c>
      <c r="M213" s="100" t="s">
        <v>151</v>
      </c>
      <c r="N213" s="97" t="s">
        <v>150</v>
      </c>
      <c r="P213" s="14"/>
      <c r="Q213" s="14"/>
      <c r="R213" s="14"/>
      <c r="S213" s="14"/>
    </row>
    <row r="214" spans="8:19" s="4" customFormat="1" hidden="1" x14ac:dyDescent="0.25">
      <c r="H214" s="100"/>
      <c r="I214" s="141"/>
      <c r="J214" s="141"/>
      <c r="K214" s="97" t="s">
        <v>727</v>
      </c>
      <c r="L214" s="104">
        <v>0.16</v>
      </c>
      <c r="M214" s="100" t="s">
        <v>152</v>
      </c>
      <c r="N214" s="97" t="s">
        <v>424</v>
      </c>
      <c r="P214" s="14"/>
      <c r="Q214" s="14"/>
      <c r="R214" s="14"/>
      <c r="S214" s="14"/>
    </row>
    <row r="215" spans="8:19" s="4" customFormat="1" hidden="1" x14ac:dyDescent="0.25">
      <c r="H215" s="100"/>
      <c r="I215" s="141"/>
      <c r="J215" s="141"/>
      <c r="K215" s="97" t="s">
        <v>728</v>
      </c>
      <c r="L215" s="104">
        <v>0.2</v>
      </c>
      <c r="M215" s="100" t="s">
        <v>147</v>
      </c>
      <c r="N215" s="97" t="s">
        <v>425</v>
      </c>
      <c r="P215" s="14"/>
      <c r="Q215" s="14"/>
      <c r="R215" s="14"/>
      <c r="S215" s="14"/>
    </row>
    <row r="216" spans="8:19" s="4" customFormat="1" hidden="1" x14ac:dyDescent="0.25">
      <c r="H216" s="100"/>
      <c r="I216" s="141"/>
      <c r="J216" s="141"/>
      <c r="K216" s="97" t="s">
        <v>729</v>
      </c>
      <c r="L216" s="104">
        <v>0.16</v>
      </c>
      <c r="M216" s="100" t="s">
        <v>154</v>
      </c>
      <c r="N216" s="97" t="s">
        <v>153</v>
      </c>
      <c r="P216" s="14"/>
      <c r="Q216" s="14"/>
      <c r="R216" s="14"/>
      <c r="S216" s="14"/>
    </row>
    <row r="217" spans="8:19" s="4" customFormat="1" hidden="1" x14ac:dyDescent="0.25">
      <c r="H217" s="100"/>
      <c r="I217" s="141"/>
      <c r="J217" s="141"/>
      <c r="K217" s="97" t="s">
        <v>730</v>
      </c>
      <c r="L217" s="104">
        <v>0.12</v>
      </c>
      <c r="M217" s="100" t="s">
        <v>419</v>
      </c>
      <c r="N217" s="97" t="s">
        <v>418</v>
      </c>
      <c r="P217" s="14"/>
      <c r="Q217" s="14"/>
      <c r="R217" s="14"/>
      <c r="S217" s="14"/>
    </row>
    <row r="218" spans="8:19" s="4" customFormat="1" hidden="1" x14ac:dyDescent="0.25">
      <c r="H218" s="100"/>
      <c r="I218" s="141"/>
      <c r="J218" s="141"/>
      <c r="K218" s="97" t="s">
        <v>731</v>
      </c>
      <c r="L218" s="104">
        <v>0.12</v>
      </c>
      <c r="M218" s="100" t="s">
        <v>423</v>
      </c>
      <c r="N218" s="97" t="s">
        <v>421</v>
      </c>
      <c r="P218" s="14"/>
      <c r="Q218" s="14"/>
      <c r="R218" s="14"/>
      <c r="S218" s="14"/>
    </row>
    <row r="219" spans="8:19" s="4" customFormat="1" hidden="1" x14ac:dyDescent="0.25">
      <c r="H219" s="100"/>
      <c r="I219" s="141"/>
      <c r="J219" s="141"/>
      <c r="K219" s="97"/>
      <c r="L219" s="104"/>
      <c r="M219" s="100"/>
      <c r="N219" s="97"/>
      <c r="P219" s="14"/>
      <c r="Q219" s="14"/>
      <c r="R219" s="14"/>
      <c r="S219" s="14"/>
    </row>
    <row r="220" spans="8:19" s="4" customFormat="1" hidden="1" x14ac:dyDescent="0.25">
      <c r="H220" s="100">
        <v>9</v>
      </c>
      <c r="I220" s="141" t="s">
        <v>632</v>
      </c>
      <c r="J220" s="142">
        <v>0.13500000000000001</v>
      </c>
      <c r="K220" s="97" t="s">
        <v>732</v>
      </c>
      <c r="L220" s="104">
        <v>0.24</v>
      </c>
      <c r="M220" s="100" t="s">
        <v>167</v>
      </c>
      <c r="N220" s="97" t="s">
        <v>166</v>
      </c>
      <c r="P220" s="14"/>
      <c r="Q220" s="14"/>
      <c r="R220" s="14"/>
      <c r="S220" s="14"/>
    </row>
    <row r="221" spans="8:19" s="4" customFormat="1" hidden="1" x14ac:dyDescent="0.25">
      <c r="H221" s="100"/>
      <c r="I221" s="141"/>
      <c r="J221" s="141"/>
      <c r="K221" s="97" t="s">
        <v>733</v>
      </c>
      <c r="L221" s="104">
        <v>0.12</v>
      </c>
      <c r="M221" s="100" t="s">
        <v>169</v>
      </c>
      <c r="N221" s="97" t="s">
        <v>168</v>
      </c>
      <c r="P221" s="14"/>
      <c r="Q221" s="14"/>
      <c r="R221" s="14"/>
      <c r="S221" s="14"/>
    </row>
    <row r="222" spans="8:19" s="4" customFormat="1" hidden="1" x14ac:dyDescent="0.25">
      <c r="H222" s="100"/>
      <c r="I222" s="141"/>
      <c r="J222" s="141"/>
      <c r="K222" s="97" t="s">
        <v>734</v>
      </c>
      <c r="L222" s="104">
        <v>0.12</v>
      </c>
      <c r="M222" s="100" t="s">
        <v>160</v>
      </c>
      <c r="N222" s="97" t="s">
        <v>159</v>
      </c>
      <c r="P222" s="14"/>
      <c r="Q222" s="14"/>
      <c r="R222" s="14"/>
      <c r="S222" s="14"/>
    </row>
    <row r="223" spans="8:19" s="4" customFormat="1" hidden="1" x14ac:dyDescent="0.25">
      <c r="H223" s="100"/>
      <c r="I223" s="141"/>
      <c r="J223" s="141"/>
      <c r="K223" s="97" t="s">
        <v>735</v>
      </c>
      <c r="L223" s="104">
        <v>0.12</v>
      </c>
      <c r="M223" s="100" t="s">
        <v>165</v>
      </c>
      <c r="N223" s="97" t="s">
        <v>430</v>
      </c>
      <c r="P223" s="14"/>
      <c r="Q223" s="14"/>
      <c r="R223" s="14"/>
      <c r="S223" s="14"/>
    </row>
    <row r="224" spans="8:19" s="4" customFormat="1" hidden="1" x14ac:dyDescent="0.25">
      <c r="H224" s="100"/>
      <c r="I224" s="141"/>
      <c r="J224" s="141"/>
      <c r="K224" s="97" t="s">
        <v>736</v>
      </c>
      <c r="L224" s="104">
        <v>0.12</v>
      </c>
      <c r="M224" s="100" t="s">
        <v>429</v>
      </c>
      <c r="N224" s="97" t="s">
        <v>428</v>
      </c>
      <c r="P224" s="14"/>
      <c r="Q224" s="14"/>
      <c r="R224" s="14"/>
      <c r="S224" s="14"/>
    </row>
    <row r="225" spans="8:19" s="4" customFormat="1" hidden="1" x14ac:dyDescent="0.25">
      <c r="H225" s="100"/>
      <c r="I225" s="141"/>
      <c r="J225" s="141"/>
      <c r="K225" s="97" t="s">
        <v>737</v>
      </c>
      <c r="L225" s="104">
        <v>0.12</v>
      </c>
      <c r="M225" s="100" t="s">
        <v>162</v>
      </c>
      <c r="N225" s="97" t="s">
        <v>161</v>
      </c>
      <c r="P225" s="14"/>
      <c r="Q225" s="14"/>
      <c r="R225" s="14"/>
      <c r="S225" s="14"/>
    </row>
    <row r="226" spans="8:19" s="4" customFormat="1" hidden="1" x14ac:dyDescent="0.25">
      <c r="H226" s="100"/>
      <c r="I226" s="141"/>
      <c r="J226" s="141"/>
      <c r="K226" s="97" t="s">
        <v>738</v>
      </c>
      <c r="L226" s="104">
        <v>0.12</v>
      </c>
      <c r="M226" s="100" t="s">
        <v>164</v>
      </c>
      <c r="N226" s="97" t="s">
        <v>163</v>
      </c>
      <c r="P226" s="14"/>
      <c r="Q226" s="14"/>
      <c r="R226" s="14"/>
      <c r="S226" s="14"/>
    </row>
    <row r="227" spans="8:19" s="4" customFormat="1" hidden="1" x14ac:dyDescent="0.25">
      <c r="H227" s="100"/>
      <c r="I227" s="141"/>
      <c r="J227" s="141"/>
      <c r="K227" s="97" t="s">
        <v>739</v>
      </c>
      <c r="L227" s="104">
        <v>0.12</v>
      </c>
      <c r="M227" s="100" t="s">
        <v>427</v>
      </c>
      <c r="N227" s="97" t="s">
        <v>426</v>
      </c>
      <c r="P227" s="14"/>
      <c r="Q227" s="14"/>
      <c r="R227" s="14"/>
      <c r="S227" s="14"/>
    </row>
    <row r="228" spans="8:19" s="4" customFormat="1" hidden="1" x14ac:dyDescent="0.25">
      <c r="H228" s="100"/>
      <c r="I228" s="141"/>
      <c r="J228" s="141"/>
      <c r="K228" s="97"/>
      <c r="L228" s="104"/>
      <c r="M228" s="100"/>
      <c r="N228" s="97"/>
      <c r="P228" s="14"/>
      <c r="Q228" s="14"/>
      <c r="R228" s="14"/>
      <c r="S228" s="14"/>
    </row>
    <row r="229" spans="8:19" s="4" customFormat="1" hidden="1" x14ac:dyDescent="0.25">
      <c r="H229" s="100">
        <v>10</v>
      </c>
      <c r="I229" s="141" t="s">
        <v>638</v>
      </c>
      <c r="J229" s="142">
        <v>0.3053333333333334</v>
      </c>
      <c r="K229" s="97" t="s">
        <v>740</v>
      </c>
      <c r="L229" s="104">
        <v>0.4</v>
      </c>
      <c r="M229" s="100" t="s">
        <v>171</v>
      </c>
      <c r="N229" s="97" t="s">
        <v>170</v>
      </c>
      <c r="P229" s="14"/>
      <c r="Q229" s="14"/>
      <c r="R229" s="14"/>
      <c r="S229" s="14"/>
    </row>
    <row r="230" spans="8:19" s="4" customFormat="1" hidden="1" x14ac:dyDescent="0.25">
      <c r="H230" s="100"/>
      <c r="I230" s="141"/>
      <c r="J230" s="141"/>
      <c r="K230" s="97" t="s">
        <v>741</v>
      </c>
      <c r="L230" s="104">
        <v>0.12</v>
      </c>
      <c r="M230" s="100" t="s">
        <v>185</v>
      </c>
      <c r="N230" s="97" t="s">
        <v>184</v>
      </c>
      <c r="P230" s="14"/>
      <c r="Q230" s="14"/>
      <c r="R230" s="14"/>
      <c r="S230" s="14"/>
    </row>
    <row r="231" spans="8:19" s="4" customFormat="1" hidden="1" x14ac:dyDescent="0.25">
      <c r="H231" s="100"/>
      <c r="I231" s="141"/>
      <c r="J231" s="141"/>
      <c r="K231" s="97" t="s">
        <v>742</v>
      </c>
      <c r="L231" s="104">
        <v>0.12</v>
      </c>
      <c r="M231" s="100" t="s">
        <v>187</v>
      </c>
      <c r="N231" s="97" t="s">
        <v>186</v>
      </c>
      <c r="P231" s="14"/>
      <c r="Q231" s="14"/>
      <c r="R231" s="14"/>
      <c r="S231" s="14"/>
    </row>
    <row r="232" spans="8:19" s="4" customFormat="1" hidden="1" x14ac:dyDescent="0.25">
      <c r="H232" s="100"/>
      <c r="I232" s="141"/>
      <c r="J232" s="141"/>
      <c r="K232" s="97" t="s">
        <v>743</v>
      </c>
      <c r="L232" s="104">
        <v>0.12</v>
      </c>
      <c r="M232" s="100" t="s">
        <v>195</v>
      </c>
      <c r="N232" s="97" t="s">
        <v>194</v>
      </c>
      <c r="P232" s="14"/>
      <c r="Q232" s="14"/>
      <c r="R232" s="14"/>
      <c r="S232" s="14"/>
    </row>
    <row r="233" spans="8:19" s="4" customFormat="1" hidden="1" x14ac:dyDescent="0.25">
      <c r="H233" s="100"/>
      <c r="I233" s="141"/>
      <c r="J233" s="141"/>
      <c r="K233" s="97" t="s">
        <v>744</v>
      </c>
      <c r="L233" s="104">
        <v>0.64</v>
      </c>
      <c r="M233" s="100" t="s">
        <v>175</v>
      </c>
      <c r="N233" s="97" t="s">
        <v>174</v>
      </c>
      <c r="P233" s="14"/>
      <c r="Q233" s="14"/>
      <c r="R233" s="14"/>
      <c r="S233" s="14"/>
    </row>
    <row r="234" spans="8:19" s="4" customFormat="1" hidden="1" x14ac:dyDescent="0.25">
      <c r="H234" s="100"/>
      <c r="I234" s="141"/>
      <c r="J234" s="141"/>
      <c r="K234" s="97" t="s">
        <v>745</v>
      </c>
      <c r="L234" s="104">
        <v>0.18</v>
      </c>
      <c r="M234" s="100" t="s">
        <v>189</v>
      </c>
      <c r="N234" s="97" t="s">
        <v>188</v>
      </c>
      <c r="P234" s="14"/>
      <c r="Q234" s="14"/>
      <c r="R234" s="14"/>
      <c r="S234" s="14"/>
    </row>
    <row r="235" spans="8:19" s="4" customFormat="1" hidden="1" x14ac:dyDescent="0.25">
      <c r="H235" s="100"/>
      <c r="I235" s="141"/>
      <c r="J235" s="141"/>
      <c r="K235" s="97" t="s">
        <v>746</v>
      </c>
      <c r="L235" s="104">
        <v>0.48</v>
      </c>
      <c r="M235" s="100" t="s">
        <v>179</v>
      </c>
      <c r="N235" s="97" t="s">
        <v>178</v>
      </c>
      <c r="P235" s="14"/>
      <c r="Q235" s="14"/>
      <c r="R235" s="14"/>
      <c r="S235" s="14"/>
    </row>
    <row r="236" spans="8:19" s="4" customFormat="1" hidden="1" x14ac:dyDescent="0.25">
      <c r="H236" s="100"/>
      <c r="I236" s="141"/>
      <c r="J236" s="141"/>
      <c r="K236" s="97" t="s">
        <v>747</v>
      </c>
      <c r="L236" s="104">
        <v>0.12</v>
      </c>
      <c r="M236" s="100" t="s">
        <v>181</v>
      </c>
      <c r="N236" s="97" t="s">
        <v>180</v>
      </c>
      <c r="P236" s="14"/>
      <c r="Q236" s="14"/>
      <c r="R236" s="14"/>
      <c r="S236" s="14"/>
    </row>
    <row r="237" spans="8:19" s="4" customFormat="1" hidden="1" x14ac:dyDescent="0.25">
      <c r="H237" s="100"/>
      <c r="I237" s="141"/>
      <c r="J237" s="141"/>
      <c r="K237" s="97" t="s">
        <v>748</v>
      </c>
      <c r="L237" s="104">
        <v>0.4</v>
      </c>
      <c r="M237" s="100" t="s">
        <v>183</v>
      </c>
      <c r="N237" s="97" t="s">
        <v>182</v>
      </c>
      <c r="P237" s="14"/>
      <c r="Q237" s="14"/>
      <c r="R237" s="14"/>
      <c r="S237" s="14"/>
    </row>
    <row r="238" spans="8:19" s="4" customFormat="1" hidden="1" x14ac:dyDescent="0.25">
      <c r="H238" s="100"/>
      <c r="I238" s="141"/>
      <c r="J238" s="141"/>
      <c r="K238" s="97" t="s">
        <v>749</v>
      </c>
      <c r="L238" s="104">
        <v>0.12</v>
      </c>
      <c r="M238" s="100" t="s">
        <v>191</v>
      </c>
      <c r="N238" s="97" t="s">
        <v>190</v>
      </c>
      <c r="P238" s="14"/>
      <c r="Q238" s="14"/>
      <c r="R238" s="14"/>
      <c r="S238" s="14"/>
    </row>
    <row r="239" spans="8:19" s="4" customFormat="1" hidden="1" x14ac:dyDescent="0.25">
      <c r="H239" s="100"/>
      <c r="I239" s="141"/>
      <c r="J239" s="141"/>
      <c r="K239" s="97" t="s">
        <v>750</v>
      </c>
      <c r="L239" s="104">
        <v>0.2</v>
      </c>
      <c r="M239" s="100" t="s">
        <v>197</v>
      </c>
      <c r="N239" s="97" t="s">
        <v>196</v>
      </c>
      <c r="P239" s="14"/>
      <c r="Q239" s="14"/>
      <c r="R239" s="14"/>
      <c r="S239" s="14"/>
    </row>
    <row r="240" spans="8:19" s="4" customFormat="1" hidden="1" x14ac:dyDescent="0.25">
      <c r="H240" s="100"/>
      <c r="I240" s="141"/>
      <c r="J240" s="141"/>
      <c r="K240" s="97" t="s">
        <v>751</v>
      </c>
      <c r="L240" s="104">
        <v>0.64</v>
      </c>
      <c r="M240" s="100" t="s">
        <v>177</v>
      </c>
      <c r="N240" s="97" t="s">
        <v>176</v>
      </c>
      <c r="P240" s="14"/>
      <c r="Q240" s="14"/>
      <c r="R240" s="14"/>
      <c r="S240" s="14"/>
    </row>
    <row r="241" spans="8:19" s="4" customFormat="1" hidden="1" x14ac:dyDescent="0.25">
      <c r="H241" s="100"/>
      <c r="I241" s="141"/>
      <c r="J241" s="141"/>
      <c r="K241" s="97" t="s">
        <v>752</v>
      </c>
      <c r="L241" s="104">
        <v>0.32</v>
      </c>
      <c r="M241" s="100" t="s">
        <v>199</v>
      </c>
      <c r="N241" s="97" t="s">
        <v>198</v>
      </c>
      <c r="P241" s="14"/>
      <c r="Q241" s="14"/>
      <c r="R241" s="14"/>
      <c r="S241" s="14"/>
    </row>
    <row r="242" spans="8:19" s="4" customFormat="1" hidden="1" x14ac:dyDescent="0.25">
      <c r="H242" s="100"/>
      <c r="I242" s="141"/>
      <c r="J242" s="141"/>
      <c r="K242" s="97" t="s">
        <v>753</v>
      </c>
      <c r="L242" s="104">
        <v>0.24</v>
      </c>
      <c r="M242" s="100" t="s">
        <v>173</v>
      </c>
      <c r="N242" s="97" t="s">
        <v>172</v>
      </c>
      <c r="P242" s="14"/>
      <c r="Q242" s="14"/>
      <c r="R242" s="14"/>
      <c r="S242" s="14"/>
    </row>
    <row r="243" spans="8:19" s="4" customFormat="1" hidden="1" x14ac:dyDescent="0.25">
      <c r="H243" s="100"/>
      <c r="I243" s="141"/>
      <c r="J243" s="141"/>
      <c r="K243" s="97" t="s">
        <v>754</v>
      </c>
      <c r="L243" s="104">
        <v>0.48</v>
      </c>
      <c r="M243" s="100" t="s">
        <v>193</v>
      </c>
      <c r="N243" s="97" t="s">
        <v>192</v>
      </c>
      <c r="P243" s="14"/>
      <c r="Q243" s="14"/>
      <c r="R243" s="14"/>
      <c r="S243" s="14"/>
    </row>
    <row r="244" spans="8:19" s="4" customFormat="1" hidden="1" x14ac:dyDescent="0.25">
      <c r="H244" s="100"/>
      <c r="I244" s="141"/>
      <c r="J244" s="141"/>
      <c r="K244" s="97"/>
      <c r="L244" s="104"/>
      <c r="M244" s="100"/>
      <c r="N244" s="97"/>
      <c r="P244" s="14"/>
      <c r="Q244" s="14"/>
      <c r="R244" s="14"/>
      <c r="S244" s="14"/>
    </row>
    <row r="245" spans="8:19" s="4" customFormat="1" hidden="1" x14ac:dyDescent="0.25">
      <c r="H245" s="100">
        <v>11</v>
      </c>
      <c r="I245" s="141" t="s">
        <v>649</v>
      </c>
      <c r="J245" s="142">
        <v>0.24583333333333335</v>
      </c>
      <c r="K245" s="97" t="s">
        <v>755</v>
      </c>
      <c r="L245" s="104">
        <v>0.16</v>
      </c>
      <c r="M245" s="100" t="s">
        <v>201</v>
      </c>
      <c r="N245" s="97" t="s">
        <v>200</v>
      </c>
      <c r="P245" s="14"/>
      <c r="Q245" s="14"/>
      <c r="R245" s="14"/>
      <c r="S245" s="14"/>
    </row>
    <row r="246" spans="8:19" s="4" customFormat="1" hidden="1" x14ac:dyDescent="0.25">
      <c r="H246" s="100"/>
      <c r="I246" s="141"/>
      <c r="J246" s="141"/>
      <c r="K246" s="97" t="s">
        <v>756</v>
      </c>
      <c r="L246" s="104">
        <v>0.25</v>
      </c>
      <c r="M246" s="100" t="s">
        <v>213</v>
      </c>
      <c r="N246" s="97" t="s">
        <v>212</v>
      </c>
      <c r="P246" s="14"/>
      <c r="Q246" s="14"/>
      <c r="R246" s="14"/>
      <c r="S246" s="14"/>
    </row>
    <row r="247" spans="8:19" s="4" customFormat="1" hidden="1" x14ac:dyDescent="0.25">
      <c r="H247" s="100"/>
      <c r="I247" s="141"/>
      <c r="J247" s="141"/>
      <c r="K247" s="97" t="s">
        <v>757</v>
      </c>
      <c r="L247" s="104">
        <v>0.2</v>
      </c>
      <c r="M247" s="100" t="s">
        <v>207</v>
      </c>
      <c r="N247" s="97" t="s">
        <v>206</v>
      </c>
      <c r="P247" s="14"/>
      <c r="Q247" s="14"/>
      <c r="R247" s="14"/>
      <c r="S247" s="14"/>
    </row>
    <row r="248" spans="8:19" s="4" customFormat="1" hidden="1" x14ac:dyDescent="0.25">
      <c r="H248" s="100"/>
      <c r="I248" s="141"/>
      <c r="J248" s="141"/>
      <c r="K248" s="97" t="s">
        <v>758</v>
      </c>
      <c r="L248" s="104">
        <v>0.2</v>
      </c>
      <c r="M248" s="100" t="s">
        <v>205</v>
      </c>
      <c r="N248" s="97" t="s">
        <v>204</v>
      </c>
      <c r="P248" s="14"/>
      <c r="Q248" s="14"/>
      <c r="R248" s="14"/>
      <c r="S248" s="14"/>
    </row>
    <row r="249" spans="8:19" s="4" customFormat="1" hidden="1" x14ac:dyDescent="0.25">
      <c r="H249" s="100"/>
      <c r="I249" s="141"/>
      <c r="J249" s="141"/>
      <c r="K249" s="97" t="s">
        <v>759</v>
      </c>
      <c r="L249" s="104">
        <v>0.32</v>
      </c>
      <c r="M249" s="100" t="s">
        <v>215</v>
      </c>
      <c r="N249" s="97" t="s">
        <v>214</v>
      </c>
      <c r="P249" s="14"/>
      <c r="Q249" s="14"/>
      <c r="R249" s="14"/>
      <c r="S249" s="14"/>
    </row>
    <row r="250" spans="8:19" s="4" customFormat="1" hidden="1" x14ac:dyDescent="0.25">
      <c r="H250" s="100"/>
      <c r="I250" s="141"/>
      <c r="J250" s="141"/>
      <c r="K250" s="97" t="s">
        <v>760</v>
      </c>
      <c r="L250" s="104">
        <v>0.2</v>
      </c>
      <c r="M250" s="100" t="s">
        <v>203</v>
      </c>
      <c r="N250" s="97" t="s">
        <v>202</v>
      </c>
      <c r="P250" s="14"/>
      <c r="Q250" s="14"/>
      <c r="R250" s="14"/>
      <c r="S250" s="14"/>
    </row>
    <row r="251" spans="8:19" s="4" customFormat="1" hidden="1" x14ac:dyDescent="0.25">
      <c r="H251" s="100"/>
      <c r="I251" s="141"/>
      <c r="J251" s="141"/>
      <c r="K251" s="97" t="s">
        <v>761</v>
      </c>
      <c r="L251" s="104">
        <v>0.24</v>
      </c>
      <c r="M251" s="100" t="s">
        <v>223</v>
      </c>
      <c r="N251" s="97" t="s">
        <v>222</v>
      </c>
      <c r="P251" s="14"/>
      <c r="Q251" s="14"/>
      <c r="R251" s="14"/>
      <c r="S251" s="14"/>
    </row>
    <row r="252" spans="8:19" s="4" customFormat="1" hidden="1" x14ac:dyDescent="0.25">
      <c r="H252" s="100"/>
      <c r="I252" s="141"/>
      <c r="J252" s="141"/>
      <c r="K252" s="97" t="s">
        <v>762</v>
      </c>
      <c r="L252" s="104">
        <v>0.3</v>
      </c>
      <c r="M252" s="100" t="s">
        <v>219</v>
      </c>
      <c r="N252" s="97" t="s">
        <v>218</v>
      </c>
      <c r="P252" s="14"/>
      <c r="Q252" s="14"/>
      <c r="R252" s="14"/>
      <c r="S252" s="14"/>
    </row>
    <row r="253" spans="8:19" s="4" customFormat="1" hidden="1" x14ac:dyDescent="0.25">
      <c r="H253" s="100"/>
      <c r="I253" s="141"/>
      <c r="J253" s="141"/>
      <c r="K253" s="97" t="s">
        <v>763</v>
      </c>
      <c r="L253" s="104">
        <v>0.16</v>
      </c>
      <c r="M253" s="100" t="s">
        <v>211</v>
      </c>
      <c r="N253" s="97" t="s">
        <v>210</v>
      </c>
      <c r="P253" s="14"/>
      <c r="Q253" s="14"/>
      <c r="R253" s="14"/>
      <c r="S253" s="14"/>
    </row>
    <row r="254" spans="8:19" s="4" customFormat="1" hidden="1" x14ac:dyDescent="0.25">
      <c r="H254" s="100"/>
      <c r="I254" s="141"/>
      <c r="J254" s="141"/>
      <c r="K254" s="97" t="s">
        <v>764</v>
      </c>
      <c r="L254" s="104">
        <v>0.5</v>
      </c>
      <c r="M254" s="100" t="s">
        <v>217</v>
      </c>
      <c r="N254" s="97" t="s">
        <v>216</v>
      </c>
      <c r="P254" s="14"/>
      <c r="Q254" s="14"/>
      <c r="R254" s="14"/>
      <c r="S254" s="14"/>
    </row>
    <row r="255" spans="8:19" s="4" customFormat="1" hidden="1" x14ac:dyDescent="0.25">
      <c r="H255" s="100"/>
      <c r="I255" s="141"/>
      <c r="J255" s="141"/>
      <c r="K255" s="97" t="s">
        <v>765</v>
      </c>
      <c r="L255" s="104">
        <v>0.3</v>
      </c>
      <c r="M255" s="100" t="s">
        <v>221</v>
      </c>
      <c r="N255" s="97" t="s">
        <v>220</v>
      </c>
      <c r="P255" s="14"/>
      <c r="Q255" s="14"/>
      <c r="R255" s="14"/>
      <c r="S255" s="14"/>
    </row>
    <row r="256" spans="8:19" s="4" customFormat="1" hidden="1" x14ac:dyDescent="0.25">
      <c r="H256" s="100"/>
      <c r="I256" s="141"/>
      <c r="J256" s="141"/>
      <c r="K256" s="97" t="s">
        <v>766</v>
      </c>
      <c r="L256" s="104">
        <v>0.12</v>
      </c>
      <c r="M256" s="100" t="s">
        <v>209</v>
      </c>
      <c r="N256" s="97" t="s">
        <v>208</v>
      </c>
      <c r="P256" s="14"/>
      <c r="Q256" s="14"/>
      <c r="R256" s="14"/>
      <c r="S256" s="14"/>
    </row>
    <row r="257" spans="8:19" s="4" customFormat="1" hidden="1" x14ac:dyDescent="0.25">
      <c r="H257" s="100"/>
      <c r="I257" s="141"/>
      <c r="J257" s="141"/>
      <c r="K257" s="97"/>
      <c r="L257" s="104"/>
      <c r="M257" s="100"/>
      <c r="N257" s="97"/>
      <c r="P257" s="14"/>
      <c r="Q257" s="14"/>
      <c r="R257" s="14"/>
      <c r="S257" s="14"/>
    </row>
    <row r="258" spans="8:19" s="4" customFormat="1" hidden="1" x14ac:dyDescent="0.25">
      <c r="H258" s="100">
        <v>12</v>
      </c>
      <c r="I258" s="141" t="s">
        <v>633</v>
      </c>
      <c r="J258" s="142">
        <v>0.28266666666666673</v>
      </c>
      <c r="K258" s="97" t="s">
        <v>767</v>
      </c>
      <c r="L258" s="104">
        <v>0.4</v>
      </c>
      <c r="M258" s="100" t="s">
        <v>225</v>
      </c>
      <c r="N258" s="97" t="s">
        <v>224</v>
      </c>
      <c r="P258" s="14"/>
      <c r="Q258" s="14"/>
      <c r="R258" s="14"/>
      <c r="S258" s="14"/>
    </row>
    <row r="259" spans="8:19" s="4" customFormat="1" hidden="1" x14ac:dyDescent="0.25">
      <c r="H259" s="100"/>
      <c r="I259" s="141"/>
      <c r="J259" s="141"/>
      <c r="K259" s="97" t="s">
        <v>768</v>
      </c>
      <c r="L259" s="104">
        <v>0.48</v>
      </c>
      <c r="M259" s="100" t="s">
        <v>251</v>
      </c>
      <c r="N259" s="97" t="s">
        <v>250</v>
      </c>
      <c r="P259" s="14"/>
      <c r="Q259" s="14"/>
      <c r="R259" s="14"/>
      <c r="S259" s="14"/>
    </row>
    <row r="260" spans="8:19" s="4" customFormat="1" hidden="1" x14ac:dyDescent="0.25">
      <c r="H260" s="100"/>
      <c r="I260" s="141"/>
      <c r="J260" s="141"/>
      <c r="K260" s="97" t="s">
        <v>769</v>
      </c>
      <c r="L260" s="104">
        <v>0.12</v>
      </c>
      <c r="M260" s="100" t="s">
        <v>237</v>
      </c>
      <c r="N260" s="97" t="s">
        <v>236</v>
      </c>
      <c r="P260" s="14"/>
      <c r="Q260" s="14"/>
      <c r="R260" s="14"/>
      <c r="S260" s="14"/>
    </row>
    <row r="261" spans="8:19" s="4" customFormat="1" hidden="1" x14ac:dyDescent="0.25">
      <c r="H261" s="100"/>
      <c r="I261" s="141"/>
      <c r="J261" s="141"/>
      <c r="K261" s="97" t="s">
        <v>770</v>
      </c>
      <c r="L261" s="104">
        <v>0.2</v>
      </c>
      <c r="M261" s="100" t="s">
        <v>229</v>
      </c>
      <c r="N261" s="97" t="s">
        <v>228</v>
      </c>
      <c r="P261" s="14"/>
      <c r="Q261" s="14"/>
      <c r="R261" s="14"/>
      <c r="S261" s="14"/>
    </row>
    <row r="262" spans="8:19" s="4" customFormat="1" hidden="1" x14ac:dyDescent="0.25">
      <c r="H262" s="100"/>
      <c r="I262" s="141"/>
      <c r="J262" s="141"/>
      <c r="K262" s="97" t="s">
        <v>771</v>
      </c>
      <c r="L262" s="104">
        <v>0.2</v>
      </c>
      <c r="M262" s="100" t="s">
        <v>253</v>
      </c>
      <c r="N262" s="97" t="s">
        <v>252</v>
      </c>
      <c r="P262" s="14"/>
      <c r="Q262" s="14"/>
      <c r="R262" s="14"/>
      <c r="S262" s="14"/>
    </row>
    <row r="263" spans="8:19" s="4" customFormat="1" hidden="1" x14ac:dyDescent="0.25">
      <c r="H263" s="100"/>
      <c r="I263" s="141"/>
      <c r="J263" s="141"/>
      <c r="K263" s="97" t="s">
        <v>772</v>
      </c>
      <c r="L263" s="104">
        <v>0.2</v>
      </c>
      <c r="M263" s="100" t="s">
        <v>235</v>
      </c>
      <c r="N263" s="97" t="s">
        <v>234</v>
      </c>
      <c r="P263" s="14"/>
      <c r="Q263" s="14"/>
      <c r="R263" s="14"/>
      <c r="S263" s="14"/>
    </row>
    <row r="264" spans="8:19" s="4" customFormat="1" hidden="1" x14ac:dyDescent="0.25">
      <c r="H264" s="100"/>
      <c r="I264" s="141"/>
      <c r="J264" s="141"/>
      <c r="K264" s="97" t="s">
        <v>773</v>
      </c>
      <c r="L264" s="104">
        <v>0.2</v>
      </c>
      <c r="M264" s="100" t="s">
        <v>233</v>
      </c>
      <c r="N264" s="97" t="s">
        <v>232</v>
      </c>
      <c r="P264" s="14"/>
      <c r="Q264" s="14"/>
      <c r="R264" s="14"/>
      <c r="S264" s="14"/>
    </row>
    <row r="265" spans="8:19" s="4" customFormat="1" hidden="1" x14ac:dyDescent="0.25">
      <c r="H265" s="100"/>
      <c r="I265" s="141"/>
      <c r="J265" s="141"/>
      <c r="K265" s="97" t="s">
        <v>774</v>
      </c>
      <c r="L265" s="104">
        <v>0.48</v>
      </c>
      <c r="M265" s="100" t="s">
        <v>241</v>
      </c>
      <c r="N265" s="97" t="s">
        <v>240</v>
      </c>
      <c r="P265" s="14"/>
      <c r="Q265" s="14"/>
      <c r="R265" s="14"/>
      <c r="S265" s="14"/>
    </row>
    <row r="266" spans="8:19" s="4" customFormat="1" hidden="1" x14ac:dyDescent="0.25">
      <c r="H266" s="100"/>
      <c r="I266" s="141"/>
      <c r="J266" s="141"/>
      <c r="K266" s="97" t="s">
        <v>775</v>
      </c>
      <c r="L266" s="104">
        <v>0.2</v>
      </c>
      <c r="M266" s="100" t="s">
        <v>245</v>
      </c>
      <c r="N266" s="97" t="s">
        <v>244</v>
      </c>
      <c r="P266" s="14"/>
      <c r="Q266" s="14"/>
      <c r="R266" s="14"/>
      <c r="S266" s="14"/>
    </row>
    <row r="267" spans="8:19" s="4" customFormat="1" hidden="1" x14ac:dyDescent="0.25">
      <c r="H267" s="100"/>
      <c r="I267" s="141"/>
      <c r="J267" s="141"/>
      <c r="K267" s="97" t="s">
        <v>776</v>
      </c>
      <c r="L267" s="104">
        <v>0.2</v>
      </c>
      <c r="M267" s="100" t="s">
        <v>243</v>
      </c>
      <c r="N267" s="97" t="s">
        <v>242</v>
      </c>
      <c r="P267" s="14"/>
      <c r="Q267" s="14"/>
      <c r="R267" s="14"/>
      <c r="S267" s="14"/>
    </row>
    <row r="268" spans="8:19" s="4" customFormat="1" hidden="1" x14ac:dyDescent="0.25">
      <c r="H268" s="100"/>
      <c r="I268" s="141"/>
      <c r="J268" s="141"/>
      <c r="K268" s="97" t="s">
        <v>777</v>
      </c>
      <c r="L268" s="104">
        <v>0.48</v>
      </c>
      <c r="M268" s="100" t="s">
        <v>239</v>
      </c>
      <c r="N268" s="97" t="s">
        <v>238</v>
      </c>
      <c r="P268" s="14"/>
      <c r="Q268" s="14"/>
      <c r="R268" s="14"/>
      <c r="S268" s="14"/>
    </row>
    <row r="269" spans="8:19" s="4" customFormat="1" hidden="1" x14ac:dyDescent="0.25">
      <c r="H269" s="100"/>
      <c r="I269" s="141"/>
      <c r="J269" s="141"/>
      <c r="K269" s="97" t="s">
        <v>778</v>
      </c>
      <c r="L269" s="104">
        <v>0.2</v>
      </c>
      <c r="M269" s="100" t="s">
        <v>247</v>
      </c>
      <c r="N269" s="97" t="s">
        <v>246</v>
      </c>
      <c r="P269" s="14"/>
      <c r="Q269" s="14"/>
      <c r="R269" s="14"/>
      <c r="S269" s="14"/>
    </row>
    <row r="270" spans="8:19" s="4" customFormat="1" hidden="1" x14ac:dyDescent="0.25">
      <c r="H270" s="100"/>
      <c r="I270" s="141"/>
      <c r="J270" s="141"/>
      <c r="K270" s="97" t="s">
        <v>779</v>
      </c>
      <c r="L270" s="104">
        <v>0.48</v>
      </c>
      <c r="M270" s="100" t="s">
        <v>231</v>
      </c>
      <c r="N270" s="97" t="s">
        <v>230</v>
      </c>
      <c r="P270" s="14"/>
      <c r="Q270" s="14"/>
      <c r="R270" s="14"/>
      <c r="S270" s="14"/>
    </row>
    <row r="271" spans="8:19" s="4" customFormat="1" hidden="1" x14ac:dyDescent="0.25">
      <c r="H271" s="100"/>
      <c r="I271" s="141"/>
      <c r="J271" s="141"/>
      <c r="K271" s="97" t="s">
        <v>780</v>
      </c>
      <c r="L271" s="104">
        <v>0.2</v>
      </c>
      <c r="M271" s="100" t="s">
        <v>227</v>
      </c>
      <c r="N271" s="97" t="s">
        <v>226</v>
      </c>
      <c r="P271" s="14"/>
      <c r="Q271" s="14"/>
      <c r="R271" s="14"/>
      <c r="S271" s="14"/>
    </row>
    <row r="272" spans="8:19" s="4" customFormat="1" hidden="1" x14ac:dyDescent="0.25">
      <c r="H272" s="100"/>
      <c r="I272" s="141"/>
      <c r="J272" s="141"/>
      <c r="K272" s="97" t="s">
        <v>781</v>
      </c>
      <c r="L272" s="104">
        <v>0.2</v>
      </c>
      <c r="M272" s="100" t="s">
        <v>249</v>
      </c>
      <c r="N272" s="97" t="s">
        <v>248</v>
      </c>
      <c r="P272" s="14"/>
      <c r="Q272" s="14"/>
      <c r="R272" s="14"/>
      <c r="S272" s="14"/>
    </row>
    <row r="273" spans="8:19" s="4" customFormat="1" hidden="1" x14ac:dyDescent="0.25">
      <c r="H273" s="100"/>
      <c r="I273" s="141"/>
      <c r="J273" s="141"/>
      <c r="K273" s="97"/>
      <c r="L273" s="104"/>
      <c r="M273" s="100"/>
      <c r="N273" s="97"/>
      <c r="P273" s="14"/>
      <c r="Q273" s="14"/>
      <c r="R273" s="14"/>
      <c r="S273" s="14"/>
    </row>
    <row r="274" spans="8:19" s="4" customFormat="1" hidden="1" x14ac:dyDescent="0.25">
      <c r="H274" s="100">
        <v>13</v>
      </c>
      <c r="I274" s="142" t="s">
        <v>643</v>
      </c>
      <c r="J274" s="142">
        <v>0.18000000000000005</v>
      </c>
      <c r="K274" s="97" t="s">
        <v>782</v>
      </c>
      <c r="L274" s="104">
        <v>0.2</v>
      </c>
      <c r="M274" s="100" t="s">
        <v>277</v>
      </c>
      <c r="N274" s="97" t="s">
        <v>276</v>
      </c>
      <c r="P274" s="14"/>
      <c r="Q274" s="14"/>
      <c r="R274" s="14"/>
      <c r="S274" s="14"/>
    </row>
    <row r="275" spans="8:19" s="4" customFormat="1" hidden="1" x14ac:dyDescent="0.25">
      <c r="H275" s="100"/>
      <c r="I275" s="141"/>
      <c r="J275" s="141"/>
      <c r="K275" s="97" t="s">
        <v>783</v>
      </c>
      <c r="L275" s="104">
        <v>0.12</v>
      </c>
      <c r="M275" s="100" t="s">
        <v>263</v>
      </c>
      <c r="N275" s="97" t="s">
        <v>262</v>
      </c>
      <c r="P275" s="14"/>
      <c r="Q275" s="14"/>
      <c r="R275" s="14"/>
      <c r="S275" s="14"/>
    </row>
    <row r="276" spans="8:19" s="4" customFormat="1" hidden="1" x14ac:dyDescent="0.25">
      <c r="H276" s="100"/>
      <c r="I276" s="141"/>
      <c r="J276" s="141"/>
      <c r="K276" s="97" t="s">
        <v>784</v>
      </c>
      <c r="L276" s="104">
        <v>0.12</v>
      </c>
      <c r="M276" s="100" t="s">
        <v>265</v>
      </c>
      <c r="N276" s="97" t="s">
        <v>264</v>
      </c>
      <c r="P276" s="14"/>
      <c r="Q276" s="14"/>
      <c r="R276" s="14"/>
      <c r="S276" s="14"/>
    </row>
    <row r="277" spans="8:19" s="4" customFormat="1" hidden="1" x14ac:dyDescent="0.25">
      <c r="H277" s="100"/>
      <c r="I277" s="141"/>
      <c r="J277" s="141"/>
      <c r="K277" s="97" t="s">
        <v>785</v>
      </c>
      <c r="L277" s="104">
        <v>0.08</v>
      </c>
      <c r="M277" s="100" t="s">
        <v>271</v>
      </c>
      <c r="N277" s="97" t="s">
        <v>270</v>
      </c>
      <c r="P277" s="14"/>
      <c r="Q277" s="14"/>
      <c r="R277" s="14"/>
      <c r="S277" s="14"/>
    </row>
    <row r="278" spans="8:19" s="4" customFormat="1" hidden="1" x14ac:dyDescent="0.25">
      <c r="H278" s="100"/>
      <c r="I278" s="141"/>
      <c r="J278" s="141"/>
      <c r="K278" s="97" t="s">
        <v>786</v>
      </c>
      <c r="L278" s="104">
        <v>0.2</v>
      </c>
      <c r="M278" s="100" t="s">
        <v>275</v>
      </c>
      <c r="N278" s="97" t="s">
        <v>274</v>
      </c>
      <c r="P278" s="14"/>
      <c r="Q278" s="14"/>
      <c r="R278" s="14"/>
      <c r="S278" s="14"/>
    </row>
    <row r="279" spans="8:19" s="4" customFormat="1" hidden="1" x14ac:dyDescent="0.25">
      <c r="H279" s="100"/>
      <c r="I279" s="141"/>
      <c r="J279" s="141"/>
      <c r="K279" s="97" t="s">
        <v>787</v>
      </c>
      <c r="L279" s="104">
        <v>0.2</v>
      </c>
      <c r="M279" s="100" t="s">
        <v>287</v>
      </c>
      <c r="N279" s="97" t="s">
        <v>286</v>
      </c>
      <c r="P279" s="14"/>
      <c r="Q279" s="14"/>
      <c r="R279" s="14"/>
      <c r="S279" s="14"/>
    </row>
    <row r="280" spans="8:19" s="4" customFormat="1" hidden="1" x14ac:dyDescent="0.25">
      <c r="H280" s="100"/>
      <c r="I280" s="141"/>
      <c r="J280" s="141"/>
      <c r="K280" s="97" t="s">
        <v>788</v>
      </c>
      <c r="L280" s="104">
        <v>0.2</v>
      </c>
      <c r="M280" s="100" t="s">
        <v>273</v>
      </c>
      <c r="N280" s="97" t="s">
        <v>272</v>
      </c>
      <c r="P280" s="14"/>
      <c r="Q280" s="14"/>
      <c r="R280" s="14"/>
      <c r="S280" s="14"/>
    </row>
    <row r="281" spans="8:19" s="4" customFormat="1" hidden="1" x14ac:dyDescent="0.25">
      <c r="H281" s="100"/>
      <c r="I281" s="141"/>
      <c r="J281" s="141"/>
      <c r="K281" s="97" t="s">
        <v>789</v>
      </c>
      <c r="L281" s="104">
        <v>0.2</v>
      </c>
      <c r="M281" s="100" t="s">
        <v>261</v>
      </c>
      <c r="N281" s="97" t="s">
        <v>260</v>
      </c>
      <c r="P281" s="14"/>
      <c r="Q281" s="14"/>
      <c r="R281" s="14"/>
      <c r="S281" s="14"/>
    </row>
    <row r="282" spans="8:19" s="4" customFormat="1" hidden="1" x14ac:dyDescent="0.25">
      <c r="H282" s="100"/>
      <c r="I282" s="141"/>
      <c r="J282" s="141"/>
      <c r="K282" s="97" t="s">
        <v>790</v>
      </c>
      <c r="L282" s="104">
        <v>0.2</v>
      </c>
      <c r="M282" s="100" t="s">
        <v>279</v>
      </c>
      <c r="N282" s="97" t="s">
        <v>278</v>
      </c>
      <c r="P282" s="14"/>
      <c r="Q282" s="14"/>
      <c r="R282" s="14"/>
      <c r="S282" s="14"/>
    </row>
    <row r="283" spans="8:19" s="4" customFormat="1" hidden="1" x14ac:dyDescent="0.25">
      <c r="H283" s="100"/>
      <c r="I283" s="141"/>
      <c r="J283" s="141"/>
      <c r="K283" s="97" t="s">
        <v>791</v>
      </c>
      <c r="L283" s="104">
        <v>0.34</v>
      </c>
      <c r="M283" s="100" t="s">
        <v>269</v>
      </c>
      <c r="N283" s="97" t="s">
        <v>268</v>
      </c>
      <c r="P283" s="14"/>
      <c r="Q283" s="14"/>
      <c r="R283" s="14"/>
      <c r="S283" s="14"/>
    </row>
    <row r="284" spans="8:19" s="4" customFormat="1" hidden="1" x14ac:dyDescent="0.25">
      <c r="H284" s="100"/>
      <c r="I284" s="141"/>
      <c r="J284" s="141"/>
      <c r="K284" s="97" t="s">
        <v>792</v>
      </c>
      <c r="L284" s="104">
        <v>0.2</v>
      </c>
      <c r="M284" s="100" t="s">
        <v>283</v>
      </c>
      <c r="N284" s="97" t="s">
        <v>282</v>
      </c>
      <c r="P284" s="14"/>
      <c r="Q284" s="14"/>
      <c r="R284" s="14"/>
      <c r="S284" s="14"/>
    </row>
    <row r="285" spans="8:19" s="4" customFormat="1" hidden="1" x14ac:dyDescent="0.25">
      <c r="H285" s="100"/>
      <c r="I285" s="141"/>
      <c r="J285" s="141"/>
      <c r="K285" s="97" t="s">
        <v>793</v>
      </c>
      <c r="L285" s="104">
        <v>0.12</v>
      </c>
      <c r="M285" s="100" t="s">
        <v>267</v>
      </c>
      <c r="N285" s="97" t="s">
        <v>266</v>
      </c>
      <c r="P285" s="14"/>
      <c r="Q285" s="14"/>
      <c r="R285" s="14"/>
      <c r="S285" s="14"/>
    </row>
    <row r="286" spans="8:19" s="4" customFormat="1" hidden="1" x14ac:dyDescent="0.25">
      <c r="H286" s="100"/>
      <c r="I286" s="141"/>
      <c r="J286" s="141"/>
      <c r="K286" s="97" t="s">
        <v>794</v>
      </c>
      <c r="L286" s="104">
        <v>0.12</v>
      </c>
      <c r="M286" s="100" t="s">
        <v>281</v>
      </c>
      <c r="N286" s="97" t="s">
        <v>280</v>
      </c>
      <c r="P286" s="14"/>
      <c r="Q286" s="14"/>
      <c r="R286" s="14"/>
      <c r="S286" s="14"/>
    </row>
    <row r="287" spans="8:19" s="4" customFormat="1" hidden="1" x14ac:dyDescent="0.25">
      <c r="H287" s="100"/>
      <c r="I287" s="141"/>
      <c r="J287" s="141"/>
      <c r="K287" s="97" t="s">
        <v>795</v>
      </c>
      <c r="L287" s="104">
        <v>0.2</v>
      </c>
      <c r="M287" s="100" t="s">
        <v>285</v>
      </c>
      <c r="N287" s="97" t="s">
        <v>284</v>
      </c>
      <c r="P287" s="14"/>
      <c r="Q287" s="14"/>
      <c r="R287" s="14"/>
      <c r="S287" s="14"/>
    </row>
    <row r="288" spans="8:19" s="4" customFormat="1" hidden="1" x14ac:dyDescent="0.25">
      <c r="H288" s="100"/>
      <c r="I288" s="141"/>
      <c r="J288" s="141"/>
      <c r="K288" s="97" t="s">
        <v>796</v>
      </c>
      <c r="L288" s="104">
        <v>0.24</v>
      </c>
      <c r="M288" s="100" t="s">
        <v>257</v>
      </c>
      <c r="N288" s="97" t="s">
        <v>256</v>
      </c>
      <c r="P288" s="14"/>
      <c r="Q288" s="14"/>
      <c r="R288" s="14"/>
      <c r="S288" s="14"/>
    </row>
    <row r="289" spans="8:19" s="4" customFormat="1" hidden="1" x14ac:dyDescent="0.25">
      <c r="H289" s="100"/>
      <c r="I289" s="141"/>
      <c r="J289" s="141"/>
      <c r="K289" s="97" t="s">
        <v>797</v>
      </c>
      <c r="L289" s="104">
        <v>0.2</v>
      </c>
      <c r="M289" s="100" t="s">
        <v>255</v>
      </c>
      <c r="N289" s="97" t="s">
        <v>254</v>
      </c>
      <c r="P289" s="14"/>
      <c r="Q289" s="14"/>
      <c r="R289" s="14"/>
      <c r="S289" s="14"/>
    </row>
    <row r="290" spans="8:19" s="4" customFormat="1" hidden="1" x14ac:dyDescent="0.25">
      <c r="H290" s="100"/>
      <c r="I290" s="141"/>
      <c r="J290" s="141"/>
      <c r="K290" s="97" t="s">
        <v>798</v>
      </c>
      <c r="L290" s="104">
        <v>0.12</v>
      </c>
      <c r="M290" s="100" t="s">
        <v>259</v>
      </c>
      <c r="N290" s="97" t="s">
        <v>258</v>
      </c>
      <c r="P290" s="14"/>
      <c r="Q290" s="14"/>
      <c r="R290" s="14"/>
      <c r="S290" s="14"/>
    </row>
    <row r="291" spans="8:19" s="4" customFormat="1" hidden="1" x14ac:dyDescent="0.25">
      <c r="H291" s="100"/>
      <c r="I291" s="141"/>
      <c r="J291" s="141"/>
      <c r="K291" s="97"/>
      <c r="L291" s="104"/>
      <c r="M291" s="100"/>
      <c r="N291" s="97"/>
      <c r="P291" s="14"/>
      <c r="Q291" s="14"/>
      <c r="R291" s="14"/>
      <c r="S291" s="14"/>
    </row>
    <row r="292" spans="8:19" s="4" customFormat="1" hidden="1" x14ac:dyDescent="0.25">
      <c r="H292" s="100">
        <v>14</v>
      </c>
      <c r="I292" s="142" t="s">
        <v>646</v>
      </c>
      <c r="J292" s="142">
        <v>0.35777777777777775</v>
      </c>
      <c r="K292" s="97" t="s">
        <v>799</v>
      </c>
      <c r="L292" s="104">
        <v>0.42</v>
      </c>
      <c r="M292" s="100" t="s">
        <v>291</v>
      </c>
      <c r="N292" s="97" t="s">
        <v>290</v>
      </c>
      <c r="P292" s="14"/>
      <c r="Q292" s="14"/>
      <c r="R292" s="14"/>
      <c r="S292" s="14"/>
    </row>
    <row r="293" spans="8:19" s="4" customFormat="1" hidden="1" x14ac:dyDescent="0.25">
      <c r="H293" s="100"/>
      <c r="I293" s="141"/>
      <c r="J293" s="141"/>
      <c r="K293" s="97" t="s">
        <v>800</v>
      </c>
      <c r="L293" s="104">
        <v>0.48</v>
      </c>
      <c r="M293" s="100" t="s">
        <v>305</v>
      </c>
      <c r="N293" s="97" t="s">
        <v>304</v>
      </c>
      <c r="P293" s="14"/>
      <c r="Q293" s="14"/>
      <c r="R293" s="14"/>
      <c r="S293" s="14"/>
    </row>
    <row r="294" spans="8:19" s="4" customFormat="1" hidden="1" x14ac:dyDescent="0.25">
      <c r="H294" s="100"/>
      <c r="I294" s="141"/>
      <c r="J294" s="141"/>
      <c r="K294" s="97" t="s">
        <v>801</v>
      </c>
      <c r="L294" s="104">
        <v>0.32</v>
      </c>
      <c r="M294" s="100" t="s">
        <v>301</v>
      </c>
      <c r="N294" s="97" t="s">
        <v>300</v>
      </c>
      <c r="P294" s="14"/>
      <c r="Q294" s="14"/>
      <c r="R294" s="14"/>
      <c r="S294" s="14"/>
    </row>
    <row r="295" spans="8:19" s="4" customFormat="1" hidden="1" x14ac:dyDescent="0.25">
      <c r="H295" s="100"/>
      <c r="I295" s="141"/>
      <c r="J295" s="141"/>
      <c r="K295" s="97" t="s">
        <v>802</v>
      </c>
      <c r="L295" s="104">
        <v>0.3</v>
      </c>
      <c r="M295" s="100" t="s">
        <v>299</v>
      </c>
      <c r="N295" s="97" t="s">
        <v>298</v>
      </c>
      <c r="P295" s="14"/>
      <c r="Q295" s="14"/>
      <c r="R295" s="14"/>
      <c r="S295" s="14"/>
    </row>
    <row r="296" spans="8:19" s="4" customFormat="1" hidden="1" x14ac:dyDescent="0.25">
      <c r="H296" s="100"/>
      <c r="I296" s="141"/>
      <c r="J296" s="141"/>
      <c r="K296" s="97" t="s">
        <v>803</v>
      </c>
      <c r="L296" s="104">
        <v>0.4</v>
      </c>
      <c r="M296" s="100" t="s">
        <v>295</v>
      </c>
      <c r="N296" s="97" t="s">
        <v>294</v>
      </c>
      <c r="P296" s="14"/>
      <c r="Q296" s="14"/>
      <c r="R296" s="14"/>
      <c r="S296" s="14"/>
    </row>
    <row r="297" spans="8:19" s="4" customFormat="1" hidden="1" x14ac:dyDescent="0.25">
      <c r="H297" s="100"/>
      <c r="I297" s="141"/>
      <c r="J297" s="141"/>
      <c r="K297" s="97" t="s">
        <v>804</v>
      </c>
      <c r="L297" s="104">
        <v>0.5</v>
      </c>
      <c r="M297" s="100" t="s">
        <v>297</v>
      </c>
      <c r="N297" s="97" t="s">
        <v>296</v>
      </c>
      <c r="P297" s="14"/>
      <c r="Q297" s="14"/>
      <c r="R297" s="14"/>
      <c r="S297" s="14"/>
    </row>
    <row r="298" spans="8:19" s="4" customFormat="1" hidden="1" x14ac:dyDescent="0.25">
      <c r="H298" s="100"/>
      <c r="I298" s="141"/>
      <c r="J298" s="141"/>
      <c r="K298" s="97" t="s">
        <v>805</v>
      </c>
      <c r="L298" s="104">
        <v>0.36</v>
      </c>
      <c r="M298" s="100" t="s">
        <v>289</v>
      </c>
      <c r="N298" s="97" t="s">
        <v>288</v>
      </c>
      <c r="P298" s="14"/>
      <c r="Q298" s="14"/>
      <c r="R298" s="14"/>
      <c r="S298" s="14"/>
    </row>
    <row r="299" spans="8:19" s="4" customFormat="1" hidden="1" x14ac:dyDescent="0.25">
      <c r="H299" s="100"/>
      <c r="I299" s="141"/>
      <c r="J299" s="141"/>
      <c r="K299" s="97" t="s">
        <v>806</v>
      </c>
      <c r="L299" s="104">
        <v>0.32</v>
      </c>
      <c r="M299" s="100" t="s">
        <v>293</v>
      </c>
      <c r="N299" s="97" t="s">
        <v>292</v>
      </c>
      <c r="P299" s="14"/>
      <c r="Q299" s="14"/>
      <c r="R299" s="14"/>
      <c r="S299" s="14"/>
    </row>
    <row r="300" spans="8:19" s="4" customFormat="1" hidden="1" x14ac:dyDescent="0.25">
      <c r="H300" s="100"/>
      <c r="I300" s="141"/>
      <c r="J300" s="141"/>
      <c r="K300" s="97" t="s">
        <v>807</v>
      </c>
      <c r="L300" s="104">
        <v>0.12</v>
      </c>
      <c r="M300" s="100" t="s">
        <v>303</v>
      </c>
      <c r="N300" s="97" t="s">
        <v>302</v>
      </c>
      <c r="P300" s="14"/>
      <c r="Q300" s="14"/>
      <c r="R300" s="14"/>
      <c r="S300" s="14"/>
    </row>
    <row r="301" spans="8:19" s="4" customFormat="1" hidden="1" x14ac:dyDescent="0.25">
      <c r="H301" s="100"/>
      <c r="I301" s="141"/>
      <c r="J301" s="141"/>
      <c r="K301" s="97"/>
      <c r="L301" s="104"/>
      <c r="M301" s="100"/>
      <c r="N301" s="97"/>
      <c r="P301" s="14"/>
      <c r="Q301" s="14"/>
      <c r="R301" s="14"/>
      <c r="S301" s="14"/>
    </row>
    <row r="302" spans="8:19" s="4" customFormat="1" hidden="1" x14ac:dyDescent="0.25">
      <c r="H302" s="100">
        <v>15</v>
      </c>
      <c r="I302" s="141" t="s">
        <v>647</v>
      </c>
      <c r="J302" s="142">
        <v>0.16923076923076924</v>
      </c>
      <c r="K302" s="97" t="s">
        <v>808</v>
      </c>
      <c r="L302" s="104">
        <v>0.3</v>
      </c>
      <c r="M302" s="100" t="s">
        <v>317</v>
      </c>
      <c r="N302" s="97" t="s">
        <v>316</v>
      </c>
      <c r="P302" s="14"/>
      <c r="Q302" s="14"/>
      <c r="R302" s="14"/>
      <c r="S302" s="14"/>
    </row>
    <row r="303" spans="8:19" s="4" customFormat="1" hidden="1" x14ac:dyDescent="0.25">
      <c r="H303" s="100"/>
      <c r="I303" s="141"/>
      <c r="J303" s="141"/>
      <c r="K303" s="97" t="s">
        <v>809</v>
      </c>
      <c r="L303" s="104">
        <v>0.12</v>
      </c>
      <c r="M303" s="100" t="s">
        <v>307</v>
      </c>
      <c r="N303" s="97" t="s">
        <v>306</v>
      </c>
      <c r="P303" s="14"/>
      <c r="Q303" s="14"/>
      <c r="R303" s="14"/>
      <c r="S303" s="14"/>
    </row>
    <row r="304" spans="8:19" s="4" customFormat="1" hidden="1" x14ac:dyDescent="0.25">
      <c r="H304" s="100"/>
      <c r="I304" s="141"/>
      <c r="J304" s="141"/>
      <c r="K304" s="97" t="s">
        <v>810</v>
      </c>
      <c r="L304" s="104">
        <v>0.12</v>
      </c>
      <c r="M304" s="100" t="s">
        <v>309</v>
      </c>
      <c r="N304" s="97" t="s">
        <v>308</v>
      </c>
      <c r="P304" s="14"/>
      <c r="Q304" s="14"/>
      <c r="R304" s="14"/>
      <c r="S304" s="14"/>
    </row>
    <row r="305" spans="8:19" s="4" customFormat="1" hidden="1" x14ac:dyDescent="0.25">
      <c r="H305" s="100"/>
      <c r="I305" s="141"/>
      <c r="J305" s="141"/>
      <c r="K305" s="97" t="s">
        <v>811</v>
      </c>
      <c r="L305" s="104">
        <v>0.12</v>
      </c>
      <c r="M305" s="100" t="s">
        <v>331</v>
      </c>
      <c r="N305" s="97" t="s">
        <v>330</v>
      </c>
      <c r="P305" s="14"/>
      <c r="Q305" s="14"/>
      <c r="R305" s="14"/>
      <c r="S305" s="14"/>
    </row>
    <row r="306" spans="8:19" s="4" customFormat="1" hidden="1" x14ac:dyDescent="0.25">
      <c r="H306" s="100"/>
      <c r="I306" s="141"/>
      <c r="J306" s="141"/>
      <c r="K306" s="97" t="s">
        <v>812</v>
      </c>
      <c r="L306" s="104">
        <v>0.12</v>
      </c>
      <c r="M306" s="100" t="s">
        <v>321</v>
      </c>
      <c r="N306" s="97" t="s">
        <v>320</v>
      </c>
      <c r="P306" s="14"/>
      <c r="Q306" s="14"/>
      <c r="R306" s="14"/>
      <c r="S306" s="14"/>
    </row>
    <row r="307" spans="8:19" s="4" customFormat="1" hidden="1" x14ac:dyDescent="0.25">
      <c r="H307" s="100"/>
      <c r="I307" s="141"/>
      <c r="J307" s="141"/>
      <c r="K307" s="97" t="s">
        <v>813</v>
      </c>
      <c r="L307" s="104">
        <v>0.17</v>
      </c>
      <c r="M307" s="100" t="s">
        <v>323</v>
      </c>
      <c r="N307" s="97" t="s">
        <v>322</v>
      </c>
      <c r="P307" s="14"/>
      <c r="Q307" s="14"/>
      <c r="R307" s="14"/>
      <c r="S307" s="14"/>
    </row>
    <row r="308" spans="8:19" s="4" customFormat="1" hidden="1" x14ac:dyDescent="0.25">
      <c r="H308" s="100"/>
      <c r="I308" s="141"/>
      <c r="J308" s="141"/>
      <c r="K308" s="97" t="s">
        <v>814</v>
      </c>
      <c r="L308" s="104">
        <v>0.12</v>
      </c>
      <c r="M308" s="100" t="s">
        <v>315</v>
      </c>
      <c r="N308" s="97" t="s">
        <v>314</v>
      </c>
      <c r="P308" s="14"/>
      <c r="Q308" s="14"/>
      <c r="R308" s="14"/>
      <c r="S308" s="14"/>
    </row>
    <row r="309" spans="8:19" s="4" customFormat="1" hidden="1" x14ac:dyDescent="0.25">
      <c r="H309" s="100"/>
      <c r="I309" s="141"/>
      <c r="J309" s="141"/>
      <c r="K309" s="97" t="s">
        <v>815</v>
      </c>
      <c r="L309" s="104">
        <v>0.25</v>
      </c>
      <c r="M309" s="100" t="s">
        <v>327</v>
      </c>
      <c r="N309" s="97" t="s">
        <v>326</v>
      </c>
      <c r="P309" s="14"/>
      <c r="Q309" s="14"/>
      <c r="R309" s="14"/>
      <c r="S309" s="14"/>
    </row>
    <row r="310" spans="8:19" s="4" customFormat="1" hidden="1" x14ac:dyDescent="0.25">
      <c r="H310" s="100"/>
      <c r="I310" s="141"/>
      <c r="J310" s="141"/>
      <c r="K310" s="97" t="s">
        <v>816</v>
      </c>
      <c r="L310" s="104">
        <v>0.12</v>
      </c>
      <c r="M310" s="100" t="s">
        <v>319</v>
      </c>
      <c r="N310" s="97" t="s">
        <v>318</v>
      </c>
      <c r="P310" s="14"/>
      <c r="Q310" s="14"/>
      <c r="R310" s="14"/>
      <c r="S310" s="14"/>
    </row>
    <row r="311" spans="8:19" s="4" customFormat="1" hidden="1" x14ac:dyDescent="0.25">
      <c r="H311" s="100"/>
      <c r="I311" s="141"/>
      <c r="J311" s="141"/>
      <c r="K311" s="97" t="s">
        <v>817</v>
      </c>
      <c r="L311" s="104">
        <v>0.24</v>
      </c>
      <c r="M311" s="100" t="s">
        <v>325</v>
      </c>
      <c r="N311" s="97" t="s">
        <v>324</v>
      </c>
      <c r="P311" s="14"/>
      <c r="Q311" s="14"/>
      <c r="R311" s="14"/>
      <c r="S311" s="14"/>
    </row>
    <row r="312" spans="8:19" s="4" customFormat="1" hidden="1" x14ac:dyDescent="0.25">
      <c r="H312" s="100"/>
      <c r="I312" s="141"/>
      <c r="J312" s="141"/>
      <c r="K312" s="97" t="s">
        <v>818</v>
      </c>
      <c r="L312" s="104">
        <v>0.2</v>
      </c>
      <c r="M312" s="100" t="s">
        <v>313</v>
      </c>
      <c r="N312" s="97" t="s">
        <v>312</v>
      </c>
      <c r="P312" s="14"/>
      <c r="Q312" s="14"/>
      <c r="R312" s="14"/>
      <c r="S312" s="14"/>
    </row>
    <row r="313" spans="8:19" s="4" customFormat="1" hidden="1" x14ac:dyDescent="0.25">
      <c r="H313" s="100"/>
      <c r="I313" s="141"/>
      <c r="J313" s="141"/>
      <c r="K313" s="97" t="s">
        <v>819</v>
      </c>
      <c r="L313" s="104">
        <v>0.12</v>
      </c>
      <c r="M313" s="100" t="s">
        <v>329</v>
      </c>
      <c r="N313" s="97" t="s">
        <v>328</v>
      </c>
      <c r="P313" s="14"/>
      <c r="Q313" s="14"/>
      <c r="R313" s="14"/>
      <c r="S313" s="14"/>
    </row>
    <row r="314" spans="8:19" s="4" customFormat="1" hidden="1" x14ac:dyDescent="0.25">
      <c r="H314" s="100"/>
      <c r="I314" s="141"/>
      <c r="J314" s="141"/>
      <c r="K314" s="97" t="s">
        <v>820</v>
      </c>
      <c r="L314" s="104">
        <v>0.2</v>
      </c>
      <c r="M314" s="100" t="s">
        <v>311</v>
      </c>
      <c r="N314" s="97" t="s">
        <v>310</v>
      </c>
      <c r="P314" s="14"/>
      <c r="Q314" s="14"/>
      <c r="R314" s="14"/>
      <c r="S314" s="14"/>
    </row>
    <row r="315" spans="8:19" s="4" customFormat="1" hidden="1" x14ac:dyDescent="0.25">
      <c r="H315" s="100"/>
      <c r="I315" s="141"/>
      <c r="J315" s="141"/>
      <c r="K315" s="97"/>
      <c r="L315" s="104"/>
      <c r="M315" s="100"/>
      <c r="N315" s="97"/>
      <c r="P315" s="14"/>
      <c r="Q315" s="14"/>
      <c r="R315" s="14"/>
      <c r="S315" s="14"/>
    </row>
    <row r="316" spans="8:19" s="4" customFormat="1" hidden="1" x14ac:dyDescent="0.25">
      <c r="H316" s="103">
        <v>16</v>
      </c>
      <c r="I316" s="143" t="s">
        <v>637</v>
      </c>
      <c r="J316" s="142">
        <v>0.19666666666666666</v>
      </c>
      <c r="K316" s="97" t="s">
        <v>821</v>
      </c>
      <c r="L316" s="104">
        <v>0.2</v>
      </c>
      <c r="M316" s="100" t="s">
        <v>333</v>
      </c>
      <c r="N316" s="97" t="s">
        <v>332</v>
      </c>
      <c r="P316" s="14"/>
      <c r="Q316" s="14"/>
      <c r="R316" s="14"/>
      <c r="S316" s="14"/>
    </row>
    <row r="317" spans="8:19" s="4" customFormat="1" hidden="1" x14ac:dyDescent="0.25">
      <c r="H317" s="100"/>
      <c r="I317" s="141"/>
      <c r="J317" s="141"/>
      <c r="K317" s="97" t="s">
        <v>822</v>
      </c>
      <c r="L317" s="104">
        <v>0.25</v>
      </c>
      <c r="M317" s="100" t="s">
        <v>337</v>
      </c>
      <c r="N317" s="97" t="s">
        <v>336</v>
      </c>
      <c r="P317" s="14"/>
      <c r="Q317" s="14"/>
      <c r="R317" s="14"/>
      <c r="S317" s="14"/>
    </row>
    <row r="318" spans="8:19" s="4" customFormat="1" hidden="1" x14ac:dyDescent="0.25">
      <c r="H318" s="103"/>
      <c r="I318" s="143"/>
      <c r="J318" s="143"/>
      <c r="K318" s="97" t="s">
        <v>823</v>
      </c>
      <c r="L318" s="105">
        <v>0.24</v>
      </c>
      <c r="M318" s="100" t="s">
        <v>339</v>
      </c>
      <c r="N318" s="97" t="s">
        <v>338</v>
      </c>
      <c r="P318" s="14"/>
      <c r="Q318" s="14"/>
      <c r="R318" s="14"/>
      <c r="S318" s="14"/>
    </row>
    <row r="319" spans="8:19" s="4" customFormat="1" hidden="1" x14ac:dyDescent="0.25">
      <c r="H319" s="103"/>
      <c r="I319" s="143"/>
      <c r="J319" s="143"/>
      <c r="K319" s="97" t="s">
        <v>824</v>
      </c>
      <c r="L319" s="105">
        <v>0.12</v>
      </c>
      <c r="M319" s="100" t="s">
        <v>341</v>
      </c>
      <c r="N319" s="97" t="s">
        <v>340</v>
      </c>
      <c r="P319" s="14"/>
      <c r="Q319" s="14"/>
      <c r="R319" s="14"/>
      <c r="S319" s="14"/>
    </row>
    <row r="320" spans="8:19" s="4" customFormat="1" hidden="1" x14ac:dyDescent="0.25">
      <c r="H320" s="100"/>
      <c r="I320" s="141"/>
      <c r="J320" s="141"/>
      <c r="K320" s="97" t="s">
        <v>825</v>
      </c>
      <c r="L320" s="104">
        <v>0.17</v>
      </c>
      <c r="M320" s="100" t="s">
        <v>343</v>
      </c>
      <c r="N320" s="97" t="s">
        <v>342</v>
      </c>
      <c r="P320" s="14"/>
      <c r="Q320" s="14"/>
      <c r="R320" s="14"/>
      <c r="S320" s="14"/>
    </row>
    <row r="321" spans="8:19" s="4" customFormat="1" hidden="1" x14ac:dyDescent="0.25">
      <c r="H321" s="100"/>
      <c r="I321" s="141"/>
      <c r="J321" s="141"/>
      <c r="K321" s="97" t="s">
        <v>826</v>
      </c>
      <c r="L321" s="104">
        <v>0.2</v>
      </c>
      <c r="M321" s="100" t="s">
        <v>335</v>
      </c>
      <c r="N321" s="97" t="s">
        <v>334</v>
      </c>
      <c r="P321" s="14"/>
      <c r="Q321" s="14"/>
      <c r="R321" s="14"/>
      <c r="S321" s="14"/>
    </row>
    <row r="322" spans="8:19" s="4" customFormat="1" hidden="1" x14ac:dyDescent="0.25">
      <c r="H322" s="100"/>
      <c r="I322" s="141"/>
      <c r="J322" s="141"/>
      <c r="K322" s="97"/>
      <c r="L322" s="104"/>
      <c r="M322" s="100"/>
      <c r="N322" s="97"/>
      <c r="P322" s="14"/>
      <c r="Q322" s="14"/>
      <c r="R322" s="14"/>
      <c r="S322" s="14"/>
    </row>
    <row r="323" spans="8:19" s="4" customFormat="1" hidden="1" x14ac:dyDescent="0.25">
      <c r="H323" s="100">
        <v>17</v>
      </c>
      <c r="I323" s="142" t="s">
        <v>640</v>
      </c>
      <c r="J323" s="142">
        <v>0.2166666666666667</v>
      </c>
      <c r="K323" s="97" t="s">
        <v>827</v>
      </c>
      <c r="L323" s="104">
        <v>0.28000000000000003</v>
      </c>
      <c r="M323" s="100" t="s">
        <v>351</v>
      </c>
      <c r="N323" s="97" t="s">
        <v>350</v>
      </c>
      <c r="P323" s="14"/>
      <c r="Q323" s="14"/>
      <c r="R323" s="14"/>
      <c r="S323" s="14"/>
    </row>
    <row r="324" spans="8:19" s="4" customFormat="1" hidden="1" x14ac:dyDescent="0.25">
      <c r="H324" s="100"/>
      <c r="I324" s="141"/>
      <c r="J324" s="141"/>
      <c r="K324" s="97" t="s">
        <v>828</v>
      </c>
      <c r="L324" s="104">
        <v>0.28000000000000003</v>
      </c>
      <c r="M324" s="100" t="s">
        <v>345</v>
      </c>
      <c r="N324" s="97" t="s">
        <v>344</v>
      </c>
      <c r="P324" s="14"/>
      <c r="Q324" s="14"/>
      <c r="R324" s="14"/>
      <c r="S324" s="14"/>
    </row>
    <row r="325" spans="8:19" s="4" customFormat="1" hidden="1" x14ac:dyDescent="0.25">
      <c r="H325" s="100"/>
      <c r="I325" s="141"/>
      <c r="J325" s="141"/>
      <c r="K325" s="97" t="s">
        <v>829</v>
      </c>
      <c r="L325" s="104">
        <v>0.16</v>
      </c>
      <c r="M325" s="100" t="s">
        <v>363</v>
      </c>
      <c r="N325" s="97" t="s">
        <v>362</v>
      </c>
      <c r="P325" s="14"/>
      <c r="Q325" s="14"/>
      <c r="R325" s="14"/>
      <c r="S325" s="14"/>
    </row>
    <row r="326" spans="8:19" s="4" customFormat="1" hidden="1" x14ac:dyDescent="0.25">
      <c r="H326" s="100"/>
      <c r="I326" s="141"/>
      <c r="J326" s="141"/>
      <c r="K326" s="97" t="s">
        <v>830</v>
      </c>
      <c r="L326" s="104">
        <v>0.16</v>
      </c>
      <c r="M326" s="100" t="s">
        <v>355</v>
      </c>
      <c r="N326" s="97" t="s">
        <v>354</v>
      </c>
      <c r="P326" s="14"/>
      <c r="Q326" s="14"/>
      <c r="R326" s="14"/>
      <c r="S326" s="14"/>
    </row>
    <row r="327" spans="8:19" s="4" customFormat="1" hidden="1" x14ac:dyDescent="0.25">
      <c r="H327" s="100"/>
      <c r="I327" s="141"/>
      <c r="J327" s="141"/>
      <c r="K327" s="97" t="s">
        <v>831</v>
      </c>
      <c r="L327" s="104">
        <v>0.2</v>
      </c>
      <c r="M327" s="100" t="s">
        <v>357</v>
      </c>
      <c r="N327" s="97" t="s">
        <v>356</v>
      </c>
      <c r="P327" s="14"/>
      <c r="Q327" s="14"/>
      <c r="R327" s="14"/>
      <c r="S327" s="14"/>
    </row>
    <row r="328" spans="8:19" s="4" customFormat="1" hidden="1" x14ac:dyDescent="0.25">
      <c r="H328" s="100"/>
      <c r="I328" s="141"/>
      <c r="J328" s="141"/>
      <c r="K328" s="97" t="s">
        <v>832</v>
      </c>
      <c r="L328" s="104">
        <v>0.24</v>
      </c>
      <c r="M328" s="100" t="s">
        <v>361</v>
      </c>
      <c r="N328" s="97" t="s">
        <v>360</v>
      </c>
      <c r="P328" s="14"/>
      <c r="Q328" s="14"/>
      <c r="R328" s="14"/>
      <c r="S328" s="14"/>
    </row>
    <row r="329" spans="8:19" s="4" customFormat="1" hidden="1" x14ac:dyDescent="0.25">
      <c r="H329" s="100"/>
      <c r="I329" s="141"/>
      <c r="J329" s="141"/>
      <c r="K329" s="97" t="s">
        <v>833</v>
      </c>
      <c r="L329" s="104">
        <v>0.28000000000000003</v>
      </c>
      <c r="M329" s="100" t="s">
        <v>365</v>
      </c>
      <c r="N329" s="97" t="s">
        <v>364</v>
      </c>
      <c r="P329" s="14"/>
      <c r="Q329" s="14"/>
      <c r="R329" s="14"/>
      <c r="S329" s="14"/>
    </row>
    <row r="330" spans="8:19" s="4" customFormat="1" hidden="1" x14ac:dyDescent="0.25">
      <c r="H330" s="100"/>
      <c r="I330" s="141"/>
      <c r="J330" s="141"/>
      <c r="K330" s="97" t="s">
        <v>834</v>
      </c>
      <c r="L330" s="104">
        <v>0.24</v>
      </c>
      <c r="M330" s="100" t="s">
        <v>367</v>
      </c>
      <c r="N330" s="97" t="s">
        <v>366</v>
      </c>
      <c r="P330" s="14"/>
      <c r="Q330" s="14"/>
      <c r="R330" s="14"/>
      <c r="S330" s="14"/>
    </row>
    <row r="331" spans="8:19" s="4" customFormat="1" hidden="1" x14ac:dyDescent="0.25">
      <c r="H331" s="100"/>
      <c r="I331" s="141"/>
      <c r="J331" s="141"/>
      <c r="K331" s="97" t="s">
        <v>835</v>
      </c>
      <c r="L331" s="104">
        <v>0.2</v>
      </c>
      <c r="M331" s="100" t="s">
        <v>347</v>
      </c>
      <c r="N331" s="97" t="s">
        <v>346</v>
      </c>
      <c r="P331" s="14"/>
      <c r="Q331" s="14"/>
      <c r="R331" s="14"/>
      <c r="S331" s="14"/>
    </row>
    <row r="332" spans="8:19" s="4" customFormat="1" hidden="1" x14ac:dyDescent="0.25">
      <c r="H332" s="100"/>
      <c r="I332" s="141"/>
      <c r="J332" s="141"/>
      <c r="K332" s="97" t="s">
        <v>836</v>
      </c>
      <c r="L332" s="104">
        <v>0.2</v>
      </c>
      <c r="M332" s="100" t="s">
        <v>349</v>
      </c>
      <c r="N332" s="97" t="s">
        <v>348</v>
      </c>
      <c r="P332" s="14"/>
      <c r="Q332" s="14"/>
      <c r="R332" s="14"/>
      <c r="S332" s="14"/>
    </row>
    <row r="333" spans="8:19" s="4" customFormat="1" hidden="1" x14ac:dyDescent="0.25">
      <c r="H333" s="100"/>
      <c r="I333" s="141"/>
      <c r="J333" s="141"/>
      <c r="K333" s="97" t="s">
        <v>837</v>
      </c>
      <c r="L333" s="104">
        <v>0.2</v>
      </c>
      <c r="M333" s="100" t="s">
        <v>353</v>
      </c>
      <c r="N333" s="97" t="s">
        <v>352</v>
      </c>
      <c r="P333" s="14"/>
      <c r="Q333" s="14"/>
      <c r="R333" s="14"/>
      <c r="S333" s="14"/>
    </row>
    <row r="334" spans="8:19" s="4" customFormat="1" hidden="1" x14ac:dyDescent="0.25">
      <c r="H334" s="100"/>
      <c r="I334" s="141"/>
      <c r="J334" s="141"/>
      <c r="K334" s="97" t="s">
        <v>838</v>
      </c>
      <c r="L334" s="104">
        <v>0.16</v>
      </c>
      <c r="M334" s="100" t="s">
        <v>359</v>
      </c>
      <c r="N334" s="97" t="s">
        <v>358</v>
      </c>
      <c r="P334" s="14"/>
      <c r="Q334" s="14"/>
      <c r="R334" s="14"/>
      <c r="S334" s="14"/>
    </row>
    <row r="335" spans="8:19" s="4" customFormat="1" hidden="1" x14ac:dyDescent="0.25">
      <c r="H335" s="100"/>
      <c r="I335" s="141"/>
      <c r="J335" s="141"/>
      <c r="K335" s="97"/>
      <c r="L335" s="104"/>
      <c r="M335" s="100"/>
      <c r="N335" s="97"/>
      <c r="P335" s="14"/>
      <c r="Q335" s="14"/>
      <c r="R335" s="14"/>
      <c r="S335" s="14"/>
    </row>
    <row r="336" spans="8:19" s="4" customFormat="1" hidden="1" x14ac:dyDescent="0.25">
      <c r="H336" s="100">
        <v>18</v>
      </c>
      <c r="I336" s="141" t="s">
        <v>648</v>
      </c>
      <c r="J336" s="142">
        <v>0.24624999999999997</v>
      </c>
      <c r="K336" s="97" t="s">
        <v>839</v>
      </c>
      <c r="L336" s="104">
        <v>0.3</v>
      </c>
      <c r="M336" s="100" t="s">
        <v>395</v>
      </c>
      <c r="N336" s="97" t="s">
        <v>394</v>
      </c>
      <c r="P336" s="14"/>
      <c r="Q336" s="14"/>
      <c r="R336" s="14"/>
      <c r="S336" s="14"/>
    </row>
    <row r="337" spans="8:19" s="4" customFormat="1" hidden="1" x14ac:dyDescent="0.25">
      <c r="H337" s="100"/>
      <c r="I337" s="141"/>
      <c r="J337" s="141"/>
      <c r="K337" s="97" t="s">
        <v>840</v>
      </c>
      <c r="L337" s="104">
        <v>0.32</v>
      </c>
      <c r="M337" s="100" t="s">
        <v>377</v>
      </c>
      <c r="N337" s="97" t="s">
        <v>376</v>
      </c>
      <c r="P337" s="14"/>
      <c r="Q337" s="14"/>
      <c r="R337" s="14"/>
      <c r="S337" s="14"/>
    </row>
    <row r="338" spans="8:19" s="4" customFormat="1" hidden="1" x14ac:dyDescent="0.25">
      <c r="H338" s="100"/>
      <c r="I338" s="141"/>
      <c r="J338" s="141"/>
      <c r="K338" s="97" t="s">
        <v>841</v>
      </c>
      <c r="L338" s="104">
        <v>0.32</v>
      </c>
      <c r="M338" s="100" t="s">
        <v>381</v>
      </c>
      <c r="N338" s="97" t="s">
        <v>380</v>
      </c>
      <c r="P338" s="14"/>
      <c r="Q338" s="14"/>
      <c r="R338" s="14"/>
      <c r="S338" s="14"/>
    </row>
    <row r="339" spans="8:19" s="4" customFormat="1" hidden="1" x14ac:dyDescent="0.25">
      <c r="H339" s="100"/>
      <c r="I339" s="141"/>
      <c r="J339" s="141"/>
      <c r="K339" s="97" t="s">
        <v>842</v>
      </c>
      <c r="L339" s="104">
        <v>0.12</v>
      </c>
      <c r="M339" s="100" t="s">
        <v>385</v>
      </c>
      <c r="N339" s="97" t="s">
        <v>384</v>
      </c>
      <c r="P339" s="14"/>
      <c r="Q339" s="14"/>
      <c r="R339" s="14"/>
      <c r="S339" s="14"/>
    </row>
    <row r="340" spans="8:19" s="4" customFormat="1" hidden="1" x14ac:dyDescent="0.25">
      <c r="H340" s="100"/>
      <c r="I340" s="141"/>
      <c r="J340" s="141"/>
      <c r="K340" s="97" t="s">
        <v>843</v>
      </c>
      <c r="L340" s="104">
        <v>0.3</v>
      </c>
      <c r="M340" s="100" t="s">
        <v>371</v>
      </c>
      <c r="N340" s="97" t="s">
        <v>370</v>
      </c>
      <c r="P340" s="14"/>
      <c r="Q340" s="14"/>
      <c r="R340" s="14"/>
      <c r="S340" s="14"/>
    </row>
    <row r="341" spans="8:19" s="4" customFormat="1" hidden="1" x14ac:dyDescent="0.25">
      <c r="H341" s="100"/>
      <c r="I341" s="141"/>
      <c r="J341" s="141"/>
      <c r="K341" s="97" t="s">
        <v>844</v>
      </c>
      <c r="L341" s="104">
        <v>0.12</v>
      </c>
      <c r="M341" s="100" t="s">
        <v>373</v>
      </c>
      <c r="N341" s="97" t="s">
        <v>372</v>
      </c>
      <c r="P341" s="14"/>
      <c r="Q341" s="14"/>
      <c r="R341" s="14"/>
      <c r="S341" s="14"/>
    </row>
    <row r="342" spans="8:19" s="4" customFormat="1" hidden="1" x14ac:dyDescent="0.25">
      <c r="H342" s="100"/>
      <c r="I342" s="141"/>
      <c r="J342" s="141"/>
      <c r="K342" s="97" t="s">
        <v>845</v>
      </c>
      <c r="L342" s="104">
        <v>0.4</v>
      </c>
      <c r="M342" s="100" t="s">
        <v>379</v>
      </c>
      <c r="N342" s="97" t="s">
        <v>378</v>
      </c>
      <c r="P342" s="14"/>
      <c r="Q342" s="14"/>
      <c r="R342" s="14"/>
      <c r="S342" s="14"/>
    </row>
    <row r="343" spans="8:19" s="4" customFormat="1" hidden="1" x14ac:dyDescent="0.25">
      <c r="H343" s="100"/>
      <c r="I343" s="141"/>
      <c r="J343" s="141"/>
      <c r="K343" s="97" t="s">
        <v>846</v>
      </c>
      <c r="L343" s="104">
        <v>0.4</v>
      </c>
      <c r="M343" s="100" t="s">
        <v>391</v>
      </c>
      <c r="N343" s="97" t="s">
        <v>390</v>
      </c>
      <c r="P343" s="14"/>
      <c r="Q343" s="14"/>
      <c r="R343" s="14"/>
      <c r="S343" s="14"/>
    </row>
    <row r="344" spans="8:19" s="4" customFormat="1" hidden="1" x14ac:dyDescent="0.25">
      <c r="H344" s="100"/>
      <c r="I344" s="141"/>
      <c r="J344" s="141"/>
      <c r="K344" s="97" t="s">
        <v>847</v>
      </c>
      <c r="L344" s="104">
        <v>0.12</v>
      </c>
      <c r="M344" s="100" t="s">
        <v>369</v>
      </c>
      <c r="N344" s="97" t="s">
        <v>368</v>
      </c>
      <c r="P344" s="14"/>
      <c r="Q344" s="14"/>
      <c r="R344" s="14"/>
      <c r="S344" s="14"/>
    </row>
    <row r="345" spans="8:19" s="4" customFormat="1" hidden="1" x14ac:dyDescent="0.25">
      <c r="H345" s="100"/>
      <c r="I345" s="141"/>
      <c r="J345" s="141"/>
      <c r="K345" s="97" t="s">
        <v>848</v>
      </c>
      <c r="L345" s="104">
        <v>0.2</v>
      </c>
      <c r="M345" s="100" t="s">
        <v>399</v>
      </c>
      <c r="N345" s="97" t="s">
        <v>398</v>
      </c>
      <c r="P345" s="14"/>
      <c r="Q345" s="14"/>
      <c r="R345" s="14"/>
      <c r="S345" s="14"/>
    </row>
    <row r="346" spans="8:19" s="4" customFormat="1" hidden="1" x14ac:dyDescent="0.25">
      <c r="H346" s="100"/>
      <c r="I346" s="141"/>
      <c r="J346" s="141"/>
      <c r="K346" s="97" t="s">
        <v>849</v>
      </c>
      <c r="L346" s="104">
        <v>0.12</v>
      </c>
      <c r="M346" s="100" t="s">
        <v>375</v>
      </c>
      <c r="N346" s="97" t="s">
        <v>374</v>
      </c>
      <c r="P346" s="14"/>
      <c r="Q346" s="14"/>
      <c r="R346" s="14"/>
      <c r="S346" s="14"/>
    </row>
    <row r="347" spans="8:19" s="4" customFormat="1" hidden="1" x14ac:dyDescent="0.25">
      <c r="H347" s="100"/>
      <c r="I347" s="141"/>
      <c r="J347" s="141"/>
      <c r="K347" s="97" t="s">
        <v>850</v>
      </c>
      <c r="L347" s="104">
        <v>0.32</v>
      </c>
      <c r="M347" s="100" t="s">
        <v>397</v>
      </c>
      <c r="N347" s="97" t="s">
        <v>396</v>
      </c>
      <c r="P347" s="14"/>
      <c r="Q347" s="14"/>
      <c r="R347" s="14"/>
      <c r="S347" s="14"/>
    </row>
    <row r="348" spans="8:19" s="4" customFormat="1" hidden="1" x14ac:dyDescent="0.25">
      <c r="H348" s="100"/>
      <c r="I348" s="141"/>
      <c r="J348" s="141"/>
      <c r="K348" s="97" t="s">
        <v>851</v>
      </c>
      <c r="L348" s="104">
        <v>0.24</v>
      </c>
      <c r="M348" s="100" t="s">
        <v>387</v>
      </c>
      <c r="N348" s="97" t="s">
        <v>386</v>
      </c>
      <c r="P348" s="14"/>
      <c r="Q348" s="14"/>
      <c r="R348" s="14"/>
      <c r="S348" s="14"/>
    </row>
    <row r="349" spans="8:19" s="4" customFormat="1" hidden="1" x14ac:dyDescent="0.25">
      <c r="H349" s="100"/>
      <c r="I349" s="141"/>
      <c r="J349" s="141"/>
      <c r="K349" s="97" t="s">
        <v>852</v>
      </c>
      <c r="L349" s="104">
        <v>0.24</v>
      </c>
      <c r="M349" s="100" t="s">
        <v>389</v>
      </c>
      <c r="N349" s="97" t="s">
        <v>388</v>
      </c>
      <c r="P349" s="14"/>
      <c r="Q349" s="14"/>
      <c r="R349" s="14"/>
      <c r="S349" s="14"/>
    </row>
    <row r="350" spans="8:19" s="4" customFormat="1" hidden="1" x14ac:dyDescent="0.25">
      <c r="H350" s="100"/>
      <c r="I350" s="141"/>
      <c r="J350" s="141"/>
      <c r="K350" s="97" t="s">
        <v>853</v>
      </c>
      <c r="L350" s="104">
        <v>0.12</v>
      </c>
      <c r="M350" s="100" t="s">
        <v>383</v>
      </c>
      <c r="N350" s="97" t="s">
        <v>382</v>
      </c>
      <c r="P350" s="14"/>
      <c r="Q350" s="14"/>
      <c r="R350" s="14"/>
      <c r="S350" s="14"/>
    </row>
    <row r="351" spans="8:19" s="4" customFormat="1" hidden="1" x14ac:dyDescent="0.25">
      <c r="H351" s="100"/>
      <c r="I351" s="141"/>
      <c r="J351" s="141"/>
      <c r="K351" s="97" t="s">
        <v>854</v>
      </c>
      <c r="L351" s="104">
        <v>0.3</v>
      </c>
      <c r="M351" s="100" t="s">
        <v>393</v>
      </c>
      <c r="N351" s="97" t="s">
        <v>392</v>
      </c>
      <c r="P351" s="14"/>
      <c r="Q351" s="14"/>
      <c r="R351" s="14"/>
      <c r="S351" s="14"/>
    </row>
    <row r="352" spans="8:19" s="4" customFormat="1" hidden="1" x14ac:dyDescent="0.25">
      <c r="H352" s="100"/>
      <c r="I352" s="136"/>
      <c r="J352" s="136"/>
      <c r="K352" s="97"/>
      <c r="L352" s="97"/>
      <c r="M352" s="97"/>
      <c r="N352" s="97"/>
      <c r="O352" s="14"/>
      <c r="P352" s="14"/>
      <c r="Q352" s="14"/>
      <c r="R352" s="14"/>
      <c r="S352" s="14"/>
    </row>
    <row r="353" spans="8:19" s="4" customFormat="1" hidden="1" x14ac:dyDescent="0.25">
      <c r="H353" s="100"/>
      <c r="I353" s="136"/>
      <c r="J353" s="136"/>
      <c r="K353" s="97"/>
      <c r="L353" s="97">
        <f>COUNT(L131:L351)</f>
        <v>204</v>
      </c>
      <c r="M353" s="97"/>
      <c r="N353" s="97"/>
      <c r="O353" s="14"/>
      <c r="P353" s="14"/>
      <c r="Q353" s="14"/>
      <c r="R353" s="14"/>
      <c r="S353" s="14"/>
    </row>
    <row r="354" spans="8:19" s="4" customFormat="1" x14ac:dyDescent="0.25">
      <c r="I354" s="124"/>
      <c r="J354" s="124"/>
      <c r="K354" s="14"/>
      <c r="L354" s="14"/>
      <c r="M354" s="14"/>
      <c r="N354" s="14"/>
      <c r="O354" s="14"/>
      <c r="P354" s="14"/>
      <c r="Q354" s="14"/>
      <c r="R354" s="14"/>
      <c r="S354" s="14"/>
    </row>
    <row r="355" spans="8:19" s="4" customFormat="1" x14ac:dyDescent="0.25">
      <c r="I355" s="124"/>
      <c r="J355" s="124"/>
      <c r="K355" s="14"/>
      <c r="L355" s="14"/>
      <c r="M355" s="14"/>
      <c r="N355" s="14"/>
      <c r="O355" s="14"/>
      <c r="P355" s="14"/>
      <c r="Q355" s="14"/>
      <c r="R355" s="14"/>
      <c r="S355" s="14"/>
    </row>
    <row r="356" spans="8:19" s="4" customFormat="1" x14ac:dyDescent="0.25">
      <c r="I356" s="124"/>
      <c r="J356" s="124"/>
      <c r="K356" s="14"/>
      <c r="L356" s="14"/>
      <c r="M356" s="14"/>
      <c r="N356" s="14"/>
      <c r="O356" s="14"/>
      <c r="P356" s="14"/>
      <c r="Q356" s="14"/>
      <c r="R356" s="14"/>
      <c r="S356" s="14"/>
    </row>
    <row r="357" spans="8:19" s="4" customFormat="1" x14ac:dyDescent="0.25">
      <c r="I357" s="124"/>
      <c r="J357" s="124"/>
      <c r="K357" s="14"/>
      <c r="L357" s="14"/>
      <c r="M357" s="14"/>
      <c r="N357" s="14"/>
      <c r="O357" s="14"/>
      <c r="P357" s="14"/>
      <c r="Q357" s="14"/>
      <c r="R357" s="14"/>
      <c r="S357" s="14"/>
    </row>
    <row r="358" spans="8:19" s="4" customFormat="1" x14ac:dyDescent="0.25">
      <c r="I358" s="124"/>
      <c r="J358" s="124"/>
      <c r="K358" s="14"/>
      <c r="L358" s="14"/>
      <c r="M358" s="14"/>
      <c r="N358" s="14"/>
      <c r="O358" s="14"/>
      <c r="P358" s="14"/>
      <c r="Q358" s="14"/>
      <c r="R358" s="14"/>
      <c r="S358" s="14"/>
    </row>
    <row r="359" spans="8:19" s="4" customFormat="1" x14ac:dyDescent="0.25">
      <c r="I359" s="124"/>
      <c r="J359" s="124"/>
      <c r="K359" s="14"/>
      <c r="L359" s="14"/>
      <c r="M359" s="14"/>
      <c r="N359" s="14"/>
      <c r="O359" s="14"/>
      <c r="P359" s="14"/>
      <c r="Q359" s="14"/>
      <c r="R359" s="14"/>
      <c r="S359" s="14"/>
    </row>
    <row r="360" spans="8:19" s="4" customFormat="1" x14ac:dyDescent="0.25">
      <c r="I360" s="124"/>
      <c r="J360" s="124"/>
      <c r="K360" s="14"/>
      <c r="L360" s="14"/>
      <c r="M360" s="14"/>
      <c r="N360" s="14"/>
      <c r="O360" s="14"/>
      <c r="P360" s="14"/>
      <c r="Q360" s="14"/>
      <c r="R360" s="14"/>
      <c r="S360" s="14"/>
    </row>
    <row r="361" spans="8:19" s="4" customFormat="1" x14ac:dyDescent="0.25">
      <c r="I361" s="124"/>
      <c r="J361" s="124"/>
      <c r="K361" s="14"/>
      <c r="L361" s="14"/>
      <c r="M361" s="14"/>
      <c r="N361" s="14"/>
      <c r="O361" s="14"/>
      <c r="P361" s="14"/>
      <c r="Q361" s="14"/>
      <c r="R361" s="14"/>
      <c r="S361" s="14"/>
    </row>
    <row r="362" spans="8:19" s="4" customFormat="1" x14ac:dyDescent="0.25">
      <c r="I362" s="124"/>
      <c r="J362" s="124"/>
      <c r="K362" s="14"/>
      <c r="L362" s="14"/>
      <c r="M362" s="14"/>
      <c r="N362" s="14"/>
      <c r="O362" s="14"/>
      <c r="P362" s="14"/>
      <c r="Q362" s="14"/>
      <c r="R362" s="14"/>
      <c r="S362" s="14"/>
    </row>
    <row r="363" spans="8:19" s="4" customFormat="1" x14ac:dyDescent="0.25">
      <c r="I363" s="124"/>
      <c r="J363" s="124"/>
      <c r="K363" s="14"/>
      <c r="L363" s="14"/>
      <c r="M363" s="14"/>
      <c r="N363" s="14"/>
      <c r="O363" s="14"/>
      <c r="P363" s="14"/>
      <c r="Q363" s="14"/>
      <c r="R363" s="14"/>
      <c r="S363" s="14"/>
    </row>
    <row r="364" spans="8:19" s="4" customFormat="1" x14ac:dyDescent="0.25">
      <c r="I364" s="124"/>
      <c r="J364" s="124"/>
      <c r="K364" s="14"/>
      <c r="L364" s="14"/>
      <c r="M364" s="14"/>
      <c r="N364" s="14"/>
      <c r="O364" s="14"/>
      <c r="P364" s="14"/>
      <c r="Q364" s="14"/>
      <c r="R364" s="14"/>
      <c r="S364" s="14"/>
    </row>
    <row r="365" spans="8:19" s="4" customFormat="1" x14ac:dyDescent="0.25">
      <c r="I365" s="124"/>
      <c r="J365" s="124"/>
      <c r="K365" s="14"/>
      <c r="L365" s="14"/>
      <c r="M365" s="14"/>
      <c r="N365" s="14"/>
      <c r="O365" s="14"/>
      <c r="P365" s="14"/>
      <c r="Q365" s="14"/>
      <c r="R365" s="14"/>
      <c r="S365" s="14"/>
    </row>
    <row r="366" spans="8:19" s="4" customFormat="1" x14ac:dyDescent="0.25">
      <c r="I366" s="124"/>
      <c r="J366" s="124"/>
      <c r="K366" s="14"/>
      <c r="L366" s="14"/>
      <c r="M366" s="14"/>
      <c r="N366" s="14"/>
      <c r="O366" s="14"/>
      <c r="P366" s="14"/>
      <c r="Q366" s="14"/>
      <c r="R366" s="14"/>
      <c r="S366" s="14"/>
    </row>
    <row r="367" spans="8:19" s="4" customFormat="1" x14ac:dyDescent="0.25">
      <c r="I367" s="124"/>
      <c r="J367" s="124"/>
      <c r="K367" s="14"/>
      <c r="L367" s="14"/>
      <c r="M367" s="14"/>
      <c r="N367" s="14"/>
      <c r="O367" s="14"/>
      <c r="P367" s="14"/>
      <c r="Q367" s="14"/>
      <c r="R367" s="14"/>
      <c r="S367" s="14"/>
    </row>
    <row r="368" spans="8:19" s="4" customFormat="1" x14ac:dyDescent="0.25">
      <c r="I368" s="124"/>
      <c r="J368" s="124"/>
      <c r="K368" s="14"/>
      <c r="L368" s="14"/>
      <c r="M368" s="14"/>
      <c r="N368" s="14"/>
      <c r="O368" s="14"/>
      <c r="P368" s="14"/>
      <c r="Q368" s="14"/>
      <c r="R368" s="14"/>
      <c r="S368" s="14"/>
    </row>
    <row r="369" spans="9:19" s="4" customFormat="1" x14ac:dyDescent="0.25">
      <c r="I369" s="124"/>
      <c r="J369" s="124"/>
      <c r="K369" s="14"/>
      <c r="L369" s="14"/>
      <c r="M369" s="14"/>
      <c r="N369" s="14"/>
      <c r="O369" s="14"/>
      <c r="P369" s="14"/>
      <c r="Q369" s="14"/>
      <c r="R369" s="14"/>
      <c r="S369" s="14"/>
    </row>
    <row r="370" spans="9:19" s="4" customFormat="1" x14ac:dyDescent="0.25">
      <c r="I370" s="124"/>
      <c r="J370" s="124"/>
      <c r="K370" s="14"/>
      <c r="L370" s="14"/>
      <c r="M370" s="14"/>
      <c r="N370" s="14"/>
      <c r="O370" s="14"/>
      <c r="P370" s="14"/>
      <c r="Q370" s="14"/>
      <c r="R370" s="14"/>
      <c r="S370" s="14"/>
    </row>
    <row r="371" spans="9:19" s="4" customFormat="1" x14ac:dyDescent="0.25">
      <c r="I371" s="124"/>
      <c r="J371" s="124"/>
      <c r="K371" s="14"/>
      <c r="L371" s="14"/>
      <c r="M371" s="14"/>
      <c r="N371" s="14"/>
      <c r="O371" s="14"/>
      <c r="P371" s="14"/>
      <c r="Q371" s="14"/>
      <c r="R371" s="14"/>
      <c r="S371" s="14"/>
    </row>
    <row r="372" spans="9:19" s="4" customFormat="1" x14ac:dyDescent="0.25">
      <c r="I372" s="124"/>
      <c r="J372" s="124"/>
      <c r="K372" s="14"/>
      <c r="L372" s="14"/>
      <c r="M372" s="14"/>
      <c r="N372" s="14"/>
      <c r="O372" s="14"/>
      <c r="P372" s="14"/>
      <c r="Q372" s="14"/>
      <c r="R372" s="14"/>
      <c r="S372" s="14"/>
    </row>
    <row r="373" spans="9:19" s="4" customFormat="1" x14ac:dyDescent="0.25">
      <c r="I373" s="124"/>
      <c r="J373" s="124"/>
      <c r="K373" s="14"/>
      <c r="L373" s="14"/>
      <c r="M373" s="14"/>
      <c r="N373" s="14"/>
      <c r="O373" s="14"/>
      <c r="P373" s="14"/>
      <c r="Q373" s="14"/>
      <c r="R373" s="14"/>
      <c r="S373" s="14"/>
    </row>
    <row r="374" spans="9:19" s="4" customFormat="1" x14ac:dyDescent="0.25">
      <c r="I374" s="124"/>
      <c r="J374" s="124"/>
      <c r="K374" s="14"/>
      <c r="L374" s="14"/>
      <c r="M374" s="14"/>
      <c r="N374" s="14"/>
      <c r="O374" s="14"/>
      <c r="P374" s="14"/>
      <c r="Q374" s="14"/>
      <c r="R374" s="14"/>
      <c r="S374" s="14"/>
    </row>
    <row r="375" spans="9:19" s="4" customFormat="1" x14ac:dyDescent="0.25">
      <c r="I375" s="124"/>
      <c r="J375" s="124"/>
      <c r="K375" s="14"/>
      <c r="L375" s="14"/>
      <c r="M375" s="14"/>
      <c r="N375" s="14"/>
      <c r="O375" s="14"/>
      <c r="P375" s="14"/>
      <c r="Q375" s="14"/>
      <c r="R375" s="14"/>
      <c r="S375" s="14"/>
    </row>
    <row r="376" spans="9:19" s="4" customFormat="1" x14ac:dyDescent="0.25">
      <c r="I376" s="124"/>
      <c r="J376" s="124"/>
      <c r="K376" s="14"/>
      <c r="L376" s="14"/>
      <c r="M376" s="14"/>
      <c r="N376" s="14"/>
      <c r="O376" s="14"/>
      <c r="P376" s="14"/>
      <c r="Q376" s="14"/>
      <c r="R376" s="14"/>
      <c r="S376" s="14"/>
    </row>
    <row r="377" spans="9:19" s="4" customFormat="1" x14ac:dyDescent="0.25">
      <c r="I377" s="124"/>
      <c r="J377" s="124"/>
      <c r="K377" s="14"/>
      <c r="L377" s="14"/>
      <c r="M377" s="14"/>
      <c r="N377" s="14"/>
      <c r="O377" s="14"/>
      <c r="P377" s="14"/>
      <c r="Q377" s="14"/>
      <c r="R377" s="14"/>
      <c r="S377" s="14"/>
    </row>
    <row r="378" spans="9:19" s="4" customFormat="1" x14ac:dyDescent="0.25">
      <c r="I378" s="124"/>
      <c r="J378" s="124"/>
      <c r="K378" s="14"/>
      <c r="L378" s="14"/>
      <c r="M378" s="14"/>
      <c r="N378" s="14"/>
      <c r="O378" s="14"/>
      <c r="P378" s="14"/>
      <c r="Q378" s="14"/>
      <c r="R378" s="14"/>
      <c r="S378" s="14"/>
    </row>
    <row r="379" spans="9:19" s="4" customFormat="1" x14ac:dyDescent="0.25">
      <c r="I379" s="124"/>
      <c r="J379" s="124"/>
      <c r="K379" s="14"/>
      <c r="L379" s="14"/>
      <c r="M379" s="14"/>
      <c r="N379" s="14"/>
      <c r="O379" s="14"/>
      <c r="P379" s="14"/>
      <c r="Q379" s="14"/>
      <c r="R379" s="14"/>
      <c r="S379" s="14"/>
    </row>
    <row r="380" spans="9:19" s="4" customFormat="1" x14ac:dyDescent="0.25">
      <c r="I380" s="124"/>
      <c r="J380" s="124"/>
      <c r="K380" s="14"/>
      <c r="L380" s="14"/>
      <c r="M380" s="14"/>
      <c r="N380" s="14"/>
      <c r="O380" s="14"/>
      <c r="P380" s="14"/>
      <c r="Q380" s="14"/>
      <c r="R380" s="14"/>
      <c r="S380" s="14"/>
    </row>
    <row r="381" spans="9:19" s="4" customFormat="1" x14ac:dyDescent="0.25">
      <c r="I381" s="124"/>
      <c r="J381" s="124"/>
      <c r="K381" s="14"/>
      <c r="L381" s="14"/>
      <c r="M381" s="14"/>
      <c r="N381" s="14"/>
      <c r="O381" s="14"/>
      <c r="P381" s="14"/>
      <c r="Q381" s="14"/>
      <c r="R381" s="14"/>
      <c r="S381" s="14"/>
    </row>
    <row r="382" spans="9:19" s="4" customFormat="1" x14ac:dyDescent="0.25">
      <c r="I382" s="124"/>
      <c r="J382" s="124"/>
      <c r="K382" s="14"/>
      <c r="L382" s="14"/>
      <c r="M382" s="14"/>
      <c r="N382" s="14"/>
      <c r="O382" s="14"/>
      <c r="P382" s="14"/>
      <c r="Q382" s="14"/>
      <c r="R382" s="14"/>
      <c r="S382" s="14"/>
    </row>
    <row r="383" spans="9:19" s="4" customFormat="1" x14ac:dyDescent="0.25">
      <c r="I383" s="124"/>
      <c r="J383" s="124"/>
      <c r="K383" s="14"/>
      <c r="L383" s="14"/>
      <c r="M383" s="14"/>
      <c r="N383" s="14"/>
      <c r="O383" s="14"/>
      <c r="P383" s="14"/>
      <c r="Q383" s="14"/>
      <c r="R383" s="14"/>
      <c r="S383" s="14"/>
    </row>
    <row r="384" spans="9:19" s="4" customFormat="1" x14ac:dyDescent="0.25">
      <c r="I384" s="124"/>
      <c r="J384" s="124"/>
      <c r="K384" s="14"/>
      <c r="L384" s="14"/>
      <c r="M384" s="14"/>
      <c r="N384" s="14"/>
      <c r="O384" s="14"/>
      <c r="P384" s="14"/>
      <c r="Q384" s="14"/>
      <c r="R384" s="14"/>
      <c r="S384" s="14"/>
    </row>
    <row r="385" spans="9:19" s="4" customFormat="1" x14ac:dyDescent="0.25">
      <c r="I385" s="124"/>
      <c r="J385" s="124"/>
      <c r="K385" s="14"/>
      <c r="L385" s="14"/>
      <c r="M385" s="14"/>
      <c r="N385" s="14"/>
      <c r="O385" s="14"/>
      <c r="P385" s="14"/>
      <c r="Q385" s="14"/>
      <c r="R385" s="14"/>
      <c r="S385" s="14"/>
    </row>
    <row r="386" spans="9:19" s="4" customFormat="1" x14ac:dyDescent="0.25">
      <c r="I386" s="124"/>
      <c r="J386" s="124"/>
      <c r="K386" s="14"/>
      <c r="L386" s="14"/>
      <c r="M386" s="14"/>
      <c r="N386" s="14"/>
      <c r="O386" s="14"/>
      <c r="P386" s="14"/>
      <c r="Q386" s="14"/>
      <c r="R386" s="14"/>
      <c r="S386" s="14"/>
    </row>
    <row r="387" spans="9:19" s="4" customFormat="1" x14ac:dyDescent="0.25">
      <c r="I387" s="124"/>
      <c r="J387" s="124"/>
      <c r="K387" s="14"/>
      <c r="L387" s="14"/>
      <c r="M387" s="14"/>
      <c r="N387" s="14"/>
      <c r="O387" s="14"/>
      <c r="P387" s="14"/>
      <c r="Q387" s="14"/>
      <c r="R387" s="14"/>
      <c r="S387" s="14"/>
    </row>
    <row r="388" spans="9:19" s="4" customFormat="1" x14ac:dyDescent="0.25">
      <c r="I388" s="124"/>
      <c r="J388" s="124"/>
      <c r="K388" s="14"/>
      <c r="L388" s="14"/>
      <c r="M388" s="14"/>
      <c r="N388" s="14"/>
      <c r="O388" s="14"/>
      <c r="P388" s="14"/>
      <c r="Q388" s="14"/>
      <c r="R388" s="14"/>
      <c r="S388" s="14"/>
    </row>
    <row r="389" spans="9:19" s="4" customFormat="1" x14ac:dyDescent="0.25">
      <c r="I389" s="124"/>
      <c r="J389" s="124"/>
      <c r="K389" s="14"/>
      <c r="L389" s="14"/>
      <c r="M389" s="14"/>
      <c r="N389" s="14"/>
      <c r="O389" s="14"/>
      <c r="P389" s="14"/>
      <c r="Q389" s="14"/>
      <c r="R389" s="14"/>
      <c r="S389" s="14"/>
    </row>
    <row r="390" spans="9:19" s="4" customFormat="1" x14ac:dyDescent="0.25">
      <c r="I390" s="124"/>
      <c r="J390" s="124"/>
      <c r="K390" s="14"/>
      <c r="L390" s="14"/>
      <c r="M390" s="14"/>
      <c r="N390" s="14"/>
      <c r="O390" s="14"/>
      <c r="P390" s="14"/>
      <c r="Q390" s="14"/>
      <c r="R390" s="14"/>
      <c r="S390" s="14"/>
    </row>
    <row r="391" spans="9:19" s="4" customFormat="1" x14ac:dyDescent="0.25">
      <c r="I391" s="124"/>
      <c r="J391" s="124"/>
      <c r="K391" s="14"/>
      <c r="L391" s="14"/>
      <c r="M391" s="14"/>
      <c r="N391" s="14"/>
      <c r="O391" s="14"/>
      <c r="P391" s="14"/>
      <c r="Q391" s="14"/>
      <c r="R391" s="14"/>
      <c r="S391" s="14"/>
    </row>
    <row r="392" spans="9:19" s="4" customFormat="1" x14ac:dyDescent="0.25">
      <c r="I392" s="124"/>
      <c r="J392" s="124"/>
      <c r="K392" s="14"/>
      <c r="L392" s="14"/>
      <c r="M392" s="14"/>
      <c r="N392" s="14"/>
      <c r="O392" s="14"/>
      <c r="P392" s="14"/>
      <c r="Q392" s="14"/>
      <c r="R392" s="14"/>
      <c r="S392" s="14"/>
    </row>
    <row r="393" spans="9:19" s="4" customFormat="1" x14ac:dyDescent="0.25">
      <c r="I393" s="124"/>
      <c r="J393" s="124"/>
      <c r="K393" s="14"/>
      <c r="L393" s="14"/>
      <c r="M393" s="14"/>
      <c r="N393" s="14"/>
      <c r="O393" s="14"/>
      <c r="P393" s="14"/>
      <c r="Q393" s="14"/>
      <c r="R393" s="14"/>
      <c r="S393" s="14"/>
    </row>
    <row r="394" spans="9:19" s="4" customFormat="1" x14ac:dyDescent="0.25">
      <c r="I394" s="124"/>
      <c r="J394" s="124"/>
      <c r="K394" s="14"/>
      <c r="L394" s="14"/>
      <c r="M394" s="14"/>
      <c r="N394" s="14"/>
      <c r="O394" s="14"/>
      <c r="P394" s="14"/>
      <c r="Q394" s="14"/>
      <c r="R394" s="14"/>
      <c r="S394" s="14"/>
    </row>
    <row r="395" spans="9:19" s="4" customFormat="1" x14ac:dyDescent="0.25">
      <c r="I395" s="124"/>
      <c r="J395" s="124"/>
      <c r="K395" s="14"/>
      <c r="L395" s="14"/>
      <c r="M395" s="14"/>
      <c r="N395" s="14"/>
      <c r="O395" s="14"/>
      <c r="P395" s="14"/>
      <c r="Q395" s="14"/>
      <c r="R395" s="14"/>
      <c r="S395" s="14"/>
    </row>
    <row r="425" spans="5:5" x14ac:dyDescent="0.25">
      <c r="E425" s="4"/>
    </row>
  </sheetData>
  <sheetProtection algorithmName="SHA-512" hashValue="vOymY3Zx06V2c2rlJJqOPrOSBMIrB70fKn7zIgQylhvfgG/BS414hzwWYgaYNUprFm3kVr32sokZzB2xaNnoeg==" saltValue="X/s67Bw8Wp6pH/KastY+qg==" spinCount="100000" sheet="1" objects="1" scenarios="1" selectLockedCells="1"/>
  <dataConsolidate/>
  <mergeCells count="42">
    <mergeCell ref="C43:D43"/>
    <mergeCell ref="C42:D42"/>
    <mergeCell ref="B2:G2"/>
    <mergeCell ref="B3:G3"/>
    <mergeCell ref="B4:G4"/>
    <mergeCell ref="C5:E5"/>
    <mergeCell ref="C6:G6"/>
    <mergeCell ref="C7:E7"/>
    <mergeCell ref="B8:G8"/>
    <mergeCell ref="C9:E9"/>
    <mergeCell ref="B23:C23"/>
    <mergeCell ref="D23:G23"/>
    <mergeCell ref="B13:G13"/>
    <mergeCell ref="F14:G14"/>
    <mergeCell ref="F15:G15"/>
    <mergeCell ref="F16:G16"/>
    <mergeCell ref="B17:C17"/>
    <mergeCell ref="D17:G17"/>
    <mergeCell ref="D19:E19"/>
    <mergeCell ref="B20:C20"/>
    <mergeCell ref="B21:C21"/>
    <mergeCell ref="B22:C22"/>
    <mergeCell ref="E22:G22"/>
    <mergeCell ref="B27:C27"/>
    <mergeCell ref="F27:G27"/>
    <mergeCell ref="B28:C28"/>
    <mergeCell ref="F28:G28"/>
    <mergeCell ref="D25:G25"/>
    <mergeCell ref="D26:G26"/>
    <mergeCell ref="F29:G29"/>
    <mergeCell ref="B30:C30"/>
    <mergeCell ref="D30:G30"/>
    <mergeCell ref="F31:G31"/>
    <mergeCell ref="B32:C32"/>
    <mergeCell ref="D32:G32"/>
    <mergeCell ref="B39:G39"/>
    <mergeCell ref="B38:G38"/>
    <mergeCell ref="D33:G33"/>
    <mergeCell ref="D34:G34"/>
    <mergeCell ref="B35:G35"/>
    <mergeCell ref="B36:G36"/>
    <mergeCell ref="B37:G37"/>
  </mergeCells>
  <conditionalFormatting sqref="D20">
    <cfRule type="cellIs" dxfId="15" priority="2" stopIfTrue="1" operator="equal">
      <formula>G68</formula>
    </cfRule>
  </conditionalFormatting>
  <conditionalFormatting sqref="D21">
    <cfRule type="cellIs" dxfId="14" priority="3" stopIfTrue="1" operator="equal">
      <formula>G68</formula>
    </cfRule>
  </conditionalFormatting>
  <conditionalFormatting sqref="D27">
    <cfRule type="cellIs" dxfId="13" priority="4" stopIfTrue="1" operator="equal">
      <formula>J99</formula>
    </cfRule>
  </conditionalFormatting>
  <conditionalFormatting sqref="G21">
    <cfRule type="cellIs" dxfId="12" priority="5" stopIfTrue="1" operator="notEqual">
      <formula>1</formula>
    </cfRule>
  </conditionalFormatting>
  <conditionalFormatting sqref="D14">
    <cfRule type="cellIs" dxfId="11" priority="6" stopIfTrue="1" operator="equal">
      <formula>#REF!</formula>
    </cfRule>
  </conditionalFormatting>
  <conditionalFormatting sqref="J4">
    <cfRule type="cellIs" dxfId="10" priority="1" stopIfTrue="1" operator="equal">
      <formula>#REF!</formula>
    </cfRule>
  </conditionalFormatting>
  <conditionalFormatting sqref="D28">
    <cfRule type="cellIs" dxfId="9" priority="7" stopIfTrue="1" operator="equal">
      <formula>#REF!</formula>
    </cfRule>
  </conditionalFormatting>
  <dataValidations count="17">
    <dataValidation type="decimal" errorStyle="warning" operator="greaterThan" allowBlank="1" showInputMessage="1" showErrorMessage="1" errorTitle="в формате ХХХХХ" error="Используй только цифры" sqref="D20" xr:uid="{00000000-0002-0000-0100-000000000000}">
      <formula1>I73</formula1>
    </dataValidation>
    <dataValidation type="list" errorStyle="warning" allowBlank="1" showInputMessage="1" showErrorMessage="1" sqref="F16:G16" xr:uid="{00000000-0002-0000-0100-000001000000}">
      <formula1>INDIRECT(K112)</formula1>
    </dataValidation>
    <dataValidation errorStyle="warning" allowBlank="1" showInputMessage="1" showErrorMessage="1" errorTitle="Ärikasutus?" error="Ärikasutus?" sqref="D27" xr:uid="{00000000-0002-0000-0100-000002000000}"/>
    <dataValidation errorStyle="information" allowBlank="1" showInputMessage="1" showErrorMessage="1" errorTitle="muu soodustatud isik" error="Kui soodustatud isik on _x000a_Swedbank, Danske, SEB, Nordea või SIA, _x000a_siis vali see nupust paremal._x000a__x000a_Muu soodustatud isiku puhul kirjuta siia nimi." sqref="C9:E9" xr:uid="{00000000-0002-0000-0100-000003000000}"/>
    <dataValidation type="list" errorStyle="warning" allowBlank="1" showInputMessage="1" showErrorMessage="1" sqref="D16" xr:uid="{00000000-0002-0000-0100-000004000000}">
      <formula1>$I$112:$I$129</formula1>
    </dataValidation>
    <dataValidation type="list" errorStyle="warning" allowBlank="1" showInputMessage="1" showErrorMessage="1" sqref="D15" xr:uid="{00000000-0002-0000-0100-000005000000}">
      <formula1>$I$65:$I$70</formula1>
    </dataValidation>
    <dataValidation type="list" errorStyle="warning" allowBlank="1" showInputMessage="1" showErrorMessage="1" sqref="D21" xr:uid="{00000000-0002-0000-0100-000006000000}">
      <formula1>$I$74:$I$77</formula1>
    </dataValidation>
    <dataValidation errorStyle="warning" allowBlank="1" showInputMessage="1" showErrorMessage="1" errorTitle="Aastaarv kujul XXXX, nt &quot;2012&quot;" error="Aasta peaks olema_x000a_* vahemikus 1992...praegu_x000a_*  kujul XXXX._x000a__x000a_Kas aasta on õige?_x000a_" sqref="E20" xr:uid="{00000000-0002-0000-0100-000007000000}"/>
    <dataValidation type="decimal" errorStyle="warning" operator="greaterThan" allowBlank="1" showInputMessage="1" showErrorMessage="1" errorTitle="Число в формате ХХ,ХХХХ" error="Укажи курс валюты цифрами" sqref="G21" xr:uid="{00000000-0002-0000-0100-000008000000}">
      <formula1>0.0001</formula1>
    </dataValidation>
    <dataValidation type="list" errorStyle="warning" allowBlank="1" showInputMessage="1" showErrorMessage="1" sqref="D28" xr:uid="{00000000-0002-0000-0100-000009000000}">
      <formula1>$I$96:$I$101</formula1>
    </dataValidation>
    <dataValidation errorStyle="warning" allowBlank="1" showInputMessage="1" showErrorMessage="1" sqref="D30:G30 J3:J5 K4 F26:G26 G20" xr:uid="{00000000-0002-0000-0100-00000A000000}"/>
    <dataValidation type="date" errorStyle="warning" allowBlank="1" showInputMessage="1" showErrorMessage="1" errorTitle="В формате Х.ХХ (день, месяц)" error="Укажи дату начала действия, например &quot;5.6&quot;  это 5. июня_x000a__x000a_В промежутке сегодня ... + 60 дней." sqref="D31" xr:uid="{00000000-0002-0000-0100-00000B000000}">
      <formula1>TODAY()</formula1>
      <formula2>TODAY()+71</formula2>
    </dataValidation>
    <dataValidation errorStyle="warning" operator="greaterThan" allowBlank="1" showInputMessage="1" showErrorMessage="1" errorTitle="в формате ХХХХХ" error="Используй только цифры, значёк &quot;€&quot; появится сам." sqref="D24" xr:uid="{00000000-0002-0000-0100-00000C000000}"/>
    <dataValidation type="whole" errorStyle="warning" allowBlank="1" showInputMessage="1" showErrorMessage="1" errorTitle="номер" error="Рег. номер зарегистрированного в Эстонии юр. лица должен быть 8-ми значным " sqref="G5 G9" xr:uid="{00000000-0002-0000-0100-00000D000000}">
      <formula1>100000</formula1>
      <formula2>100000000000</formula2>
    </dataValidation>
    <dataValidation type="decimal" errorStyle="warning" operator="greaterThan" allowBlank="1" showInputMessage="1" showErrorMessage="1" errorTitle="в формате ХХХХХ" error="Укажи стоимость перевозки в евро._x000a_Используй только цифры, значёк &quot;€&quot; появится сам." sqref="D22" xr:uid="{00000000-0002-0000-0100-00000E000000}">
      <formula1>1</formula1>
    </dataValidation>
    <dataValidation errorStyle="warning" operator="greaterThan" allowBlank="1" showInputMessage="1" errorTitle="Summa kujul XXXX" error="Palun kirjuta veoraha eurodes._x000a_Kasuta ainult numbreid, avaldus lisab ise &quot;€&quot; märgi." sqref="D23:G23" xr:uid="{00000000-0002-0000-0100-00000F000000}"/>
    <dataValidation type="list" errorStyle="warning" allowBlank="1" showInputMessage="1" showErrorMessage="1" sqref="D14" xr:uid="{00000000-0002-0000-0100-000010000000}">
      <formula1>$I$56:$I$61</formula1>
    </dataValidation>
  </dataValidations>
  <hyperlinks>
    <hyperlink ref="I28" r:id="rId1" display="https://www.riigiteataja.ee/akt/201504" xr:uid="{00000000-0004-0000-0100-000000000000}"/>
    <hyperlink ref="I31" r:id="rId2" display="https://ru.wikipedia.org/wiki/Номер_ИМО" xr:uid="{00000000-0004-0000-0100-000001000000}"/>
    <hyperlink ref="I27" r:id="rId3" display="https://ru.wikipedia.org/wiki/Инкотермс" xr:uid="{00000000-0004-0000-0100-000002000000}"/>
    <hyperlink ref="I26" r:id="rId4" display="регионы с повышенным риском" xr:uid="{00000000-0004-0000-0100-000003000000}"/>
    <hyperlink ref="K69" r:id="rId5" xr:uid="{00000000-0004-0000-0100-000004000000}"/>
    <hyperlink ref="I19" r:id="rId6" xr:uid="{00000000-0004-0000-0100-000005000000}"/>
    <hyperlink ref="I30" r:id="rId7" display="оговорки страхования грузов" xr:uid="{00000000-0004-0000-0100-000006000000}"/>
    <hyperlink ref="I20" r:id="rId8" display="http://www.ecb.europa.eu/stats/exchange/eurofxref/html/index.en.html" xr:uid="{00000000-0004-0000-0100-000007000000}"/>
    <hyperlink ref="I15" r:id="rId9" display="https://www.riigiteataja.ee/akt/943563" xr:uid="{00000000-0004-0000-0100-000008000000}"/>
    <hyperlink ref="L96" r:id="rId10" xr:uid="{00000000-0004-0000-0100-000009000000}"/>
    <hyperlink ref="L98" r:id="rId11" xr:uid="{00000000-0004-0000-0100-00000A000000}"/>
    <hyperlink ref="I32" r:id="rId12" display="https://ru.wikipedia.org/wiki/Морской_транспорт" xr:uid="{00000000-0004-0000-0100-00000B000000}"/>
    <hyperlink ref="I29" r:id="rId13" display="http://www.track-trace.com/container" xr:uid="{00000000-0004-0000-0100-00000C000000}"/>
    <hyperlink ref="I25" r:id="rId14" display="информация о стран, Lloyd's" xr:uid="{00000000-0004-0000-0100-00000D000000}"/>
    <hyperlink ref="I23" r:id="rId15" display="Условия страхования грузов" xr:uid="{00000000-0004-0000-0100-00000E000000}"/>
    <hyperlink ref="I43" r:id="rId16" xr:uid="{00000000-0004-0000-0100-00000F000000}"/>
  </hyperlinks>
  <printOptions horizontalCentered="1"/>
  <pageMargins left="0.43307086614173229" right="0.35433070866141736" top="0.78740157480314965" bottom="0.51181102362204722" header="0.39370078740157483" footer="0.39370078740157483"/>
  <pageSetup paperSize="9" orientation="portrait" r:id="rId17"/>
  <headerFooter alignWithMargins="0">
    <oddHeader>&amp;R&amp;G</oddHeader>
    <oddFooter>&amp;C&amp;"Arial,Bold Italic"&amp;11Не  распечатывайте,      пожалуйста  отправьте  заявление  в  формате  Excel.</oddFooter>
  </headerFooter>
  <ignoredErrors>
    <ignoredError sqref="I27 I15 I20 I29" unlockedFormula="1"/>
  </ignoredErrors>
  <legacyDrawing r:id="rId18"/>
  <legacyDrawingHF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54"/>
  <sheetViews>
    <sheetView showGridLines="0" zoomScaleNormal="100" workbookViewId="0">
      <selection activeCell="D14" sqref="D14"/>
    </sheetView>
  </sheetViews>
  <sheetFormatPr defaultColWidth="9.109375" defaultRowHeight="10.199999999999999" x14ac:dyDescent="0.25"/>
  <cols>
    <col min="1" max="1" width="1.6640625" style="20" customWidth="1"/>
    <col min="2" max="2" width="6.6640625" style="20" customWidth="1"/>
    <col min="3" max="3" width="11.44140625" style="20" customWidth="1"/>
    <col min="4" max="4" width="27" style="20" customWidth="1"/>
    <col min="5" max="5" width="16.44140625" style="20" customWidth="1"/>
    <col min="6" max="6" width="11.33203125" style="20" customWidth="1"/>
    <col min="7" max="7" width="18.5546875" style="20" customWidth="1"/>
    <col min="8" max="8" width="3.6640625" style="4" customWidth="1"/>
    <col min="9" max="9" width="24.5546875" style="5" customWidth="1"/>
    <col min="10" max="10" width="22.88671875" style="5" customWidth="1"/>
    <col min="11" max="11" width="15" style="5" customWidth="1"/>
    <col min="12" max="12" width="8.6640625" style="5" customWidth="1"/>
    <col min="13" max="13" width="48.6640625" style="5" bestFit="1" customWidth="1"/>
    <col min="14" max="18" width="9.109375" style="5"/>
    <col min="19" max="16384" width="9.109375" style="20"/>
  </cols>
  <sheetData>
    <row r="1" spans="2:18" x14ac:dyDescent="0.25">
      <c r="I1" s="14"/>
    </row>
    <row r="2" spans="2:18" s="27" customFormat="1" ht="17.399999999999999" x14ac:dyDescent="0.25">
      <c r="B2" s="229" t="s">
        <v>518</v>
      </c>
      <c r="C2" s="229"/>
      <c r="D2" s="229"/>
      <c r="E2" s="229"/>
      <c r="F2" s="229"/>
      <c r="G2" s="229"/>
      <c r="H2" s="49"/>
      <c r="I2" s="50"/>
      <c r="J2" s="188" t="s">
        <v>970</v>
      </c>
      <c r="K2" s="26"/>
      <c r="L2" s="26"/>
      <c r="M2" s="26"/>
      <c r="N2" s="26"/>
      <c r="O2" s="26"/>
      <c r="P2" s="26"/>
      <c r="Q2" s="26"/>
      <c r="R2" s="26"/>
    </row>
    <row r="3" spans="2:18" s="27" customFormat="1" ht="17.399999999999999" x14ac:dyDescent="0.25">
      <c r="B3" s="229" t="s">
        <v>963</v>
      </c>
      <c r="C3" s="229"/>
      <c r="D3" s="229"/>
      <c r="E3" s="229"/>
      <c r="F3" s="229"/>
      <c r="G3" s="229"/>
      <c r="H3" s="49"/>
      <c r="I3" s="50"/>
      <c r="J3" s="216" t="s">
        <v>968</v>
      </c>
      <c r="K3" s="26"/>
      <c r="L3" s="26"/>
      <c r="M3" s="26"/>
      <c r="N3" s="26"/>
      <c r="O3" s="26"/>
      <c r="P3" s="26"/>
      <c r="Q3" s="26"/>
      <c r="R3" s="26"/>
    </row>
    <row r="4" spans="2:18" ht="11.25" customHeight="1" x14ac:dyDescent="0.2">
      <c r="B4" s="44" t="s">
        <v>444</v>
      </c>
      <c r="C4" s="44"/>
      <c r="D4" s="44"/>
      <c r="E4" s="44"/>
      <c r="F4" s="44"/>
      <c r="G4" s="44"/>
      <c r="J4" s="185" t="s">
        <v>969</v>
      </c>
      <c r="K4" s="84" t="s">
        <v>549</v>
      </c>
      <c r="L4" s="9"/>
      <c r="M4" s="9"/>
    </row>
    <row r="5" spans="2:18" ht="15" customHeight="1" x14ac:dyDescent="0.25">
      <c r="B5" s="29" t="s">
        <v>445</v>
      </c>
      <c r="C5" s="218"/>
      <c r="D5" s="218"/>
      <c r="E5" s="218"/>
      <c r="F5" s="37" t="s">
        <v>449</v>
      </c>
      <c r="G5" s="194"/>
      <c r="I5" s="77" t="str">
        <f>IF(D20="","",IF(G5="",I104,""))</f>
        <v/>
      </c>
      <c r="J5" s="216" t="s">
        <v>995</v>
      </c>
      <c r="K5" s="7"/>
      <c r="L5" s="9"/>
      <c r="M5" s="9"/>
    </row>
    <row r="6" spans="2:18" ht="15" customHeight="1" x14ac:dyDescent="0.25">
      <c r="B6" s="29" t="s">
        <v>446</v>
      </c>
      <c r="C6" s="218"/>
      <c r="D6" s="218"/>
      <c r="E6" s="218"/>
      <c r="F6" s="218"/>
      <c r="G6" s="218"/>
      <c r="I6" s="77" t="str">
        <f>IF(D20="","",IF(C6="",I105,""))</f>
        <v/>
      </c>
      <c r="K6" s="7"/>
      <c r="L6" s="9"/>
      <c r="M6" s="9"/>
    </row>
    <row r="7" spans="2:18" ht="15" customHeight="1" thickBot="1" x14ac:dyDescent="0.3">
      <c r="B7" s="86" t="s">
        <v>447</v>
      </c>
      <c r="C7" s="231"/>
      <c r="D7" s="231"/>
      <c r="E7" s="231"/>
      <c r="F7" s="39" t="s">
        <v>448</v>
      </c>
      <c r="G7" s="198"/>
      <c r="I7" s="9"/>
      <c r="J7" s="9"/>
      <c r="L7" s="9"/>
      <c r="M7" s="9"/>
    </row>
    <row r="8" spans="2:18" ht="11.25" customHeight="1" x14ac:dyDescent="0.25">
      <c r="B8" s="230" t="s">
        <v>450</v>
      </c>
      <c r="C8" s="230"/>
      <c r="D8" s="230"/>
      <c r="E8" s="230"/>
      <c r="F8" s="230"/>
      <c r="G8" s="230"/>
      <c r="M8" s="1"/>
    </row>
    <row r="9" spans="2:18" ht="15" customHeight="1" thickBot="1" x14ac:dyDescent="0.3">
      <c r="B9" s="29" t="s">
        <v>445</v>
      </c>
      <c r="C9" s="220"/>
      <c r="D9" s="220"/>
      <c r="E9" s="220"/>
      <c r="F9" s="37" t="s">
        <v>449</v>
      </c>
      <c r="G9" s="193"/>
      <c r="J9" s="9"/>
      <c r="K9" s="123"/>
      <c r="M9" s="52"/>
    </row>
    <row r="10" spans="2:18" s="2" customFormat="1" ht="11.25" customHeight="1" x14ac:dyDescent="0.25">
      <c r="B10" s="201" t="s">
        <v>451</v>
      </c>
      <c r="C10" s="201"/>
      <c r="D10" s="201" t="s">
        <v>431</v>
      </c>
      <c r="E10" s="201"/>
      <c r="F10" s="201"/>
      <c r="G10" s="201"/>
      <c r="H10" s="4"/>
      <c r="J10" s="3"/>
      <c r="K10" s="10"/>
      <c r="M10" s="1"/>
      <c r="N10" s="6"/>
      <c r="O10" s="6"/>
      <c r="P10" s="6"/>
      <c r="Q10" s="6"/>
      <c r="R10" s="6"/>
    </row>
    <row r="11" spans="2:18" s="2" customFormat="1" ht="11.25" customHeight="1" x14ac:dyDescent="0.25">
      <c r="B11" s="28" t="s">
        <v>446</v>
      </c>
      <c r="C11" s="30"/>
      <c r="D11" s="28" t="s">
        <v>1017</v>
      </c>
      <c r="E11" s="28"/>
      <c r="F11" s="37" t="s">
        <v>449</v>
      </c>
      <c r="G11" s="9">
        <v>10017013</v>
      </c>
      <c r="H11" s="4"/>
      <c r="K11" s="9"/>
      <c r="M11" s="1"/>
      <c r="N11" s="6"/>
      <c r="O11" s="6"/>
      <c r="P11" s="6"/>
      <c r="Q11" s="6"/>
      <c r="R11" s="6"/>
    </row>
    <row r="12" spans="2:18" s="2" customFormat="1" ht="10.8" thickBot="1" x14ac:dyDescent="0.3">
      <c r="B12" s="63" t="s">
        <v>448</v>
      </c>
      <c r="C12" s="79"/>
      <c r="D12" s="64" t="s">
        <v>950</v>
      </c>
      <c r="E12" s="63"/>
      <c r="F12" s="39" t="s">
        <v>447</v>
      </c>
      <c r="G12" s="64" t="s">
        <v>0</v>
      </c>
      <c r="H12" s="4"/>
      <c r="J12" s="3"/>
      <c r="K12" s="10"/>
      <c r="M12" s="20"/>
      <c r="O12" s="6"/>
      <c r="P12" s="6"/>
      <c r="Q12" s="6"/>
      <c r="R12" s="6"/>
    </row>
    <row r="13" spans="2:18" ht="11.25" customHeight="1" x14ac:dyDescent="0.25">
      <c r="B13" s="230" t="s">
        <v>452</v>
      </c>
      <c r="C13" s="230"/>
      <c r="D13" s="230"/>
      <c r="E13" s="230"/>
      <c r="F13" s="230"/>
      <c r="G13" s="230"/>
      <c r="J13" s="9"/>
      <c r="K13" s="28"/>
      <c r="L13" s="1"/>
      <c r="M13" s="1"/>
    </row>
    <row r="14" spans="2:18" s="21" customFormat="1" ht="15" customHeight="1" x14ac:dyDescent="0.25">
      <c r="B14" s="21" t="str">
        <f>IF(D14=I60,J54,I54)</f>
        <v>Policyholder is</v>
      </c>
      <c r="D14" s="45"/>
      <c r="E14" s="37" t="str">
        <f>IF(D14=I57,I62,IF(D14=I59,I62,IF(D14=I60,I62,"")))</f>
        <v/>
      </c>
      <c r="F14" s="218"/>
      <c r="G14" s="218"/>
      <c r="H14" s="28"/>
      <c r="J14" s="77" t="str">
        <f>IF(D20="","",IF(D14="",I106,""))</f>
        <v/>
      </c>
      <c r="K14" s="9"/>
      <c r="L14" s="9"/>
      <c r="M14" s="9"/>
      <c r="N14" s="1"/>
      <c r="O14" s="1"/>
      <c r="P14" s="1"/>
      <c r="Q14" s="1"/>
      <c r="R14" s="1"/>
    </row>
    <row r="15" spans="2:18" s="21" customFormat="1" ht="15" customHeight="1" x14ac:dyDescent="0.25">
      <c r="B15" s="21" t="s">
        <v>454</v>
      </c>
      <c r="D15" s="45"/>
      <c r="E15" s="31" t="s">
        <v>453</v>
      </c>
      <c r="F15" s="218"/>
      <c r="G15" s="218"/>
      <c r="H15" s="28"/>
      <c r="I15" s="73" t="str">
        <f>IF(D15=I68,J68,"")</f>
        <v/>
      </c>
      <c r="J15" s="77" t="str">
        <f>IF(D20="","",IF(D15="",I107,""))</f>
        <v/>
      </c>
      <c r="K15" s="1"/>
      <c r="L15" s="1"/>
      <c r="M15" s="1"/>
      <c r="N15" s="1"/>
      <c r="O15" s="1"/>
      <c r="P15" s="1"/>
      <c r="Q15" s="1"/>
      <c r="R15" s="1"/>
    </row>
    <row r="16" spans="2:18" ht="23.1" customHeight="1" x14ac:dyDescent="0.25">
      <c r="B16" s="21" t="s">
        <v>455</v>
      </c>
      <c r="C16" s="21"/>
      <c r="D16" s="46"/>
      <c r="E16" s="31" t="str">
        <f>IF(D16=0,"",I70)</f>
        <v/>
      </c>
      <c r="F16" s="234"/>
      <c r="G16" s="234"/>
      <c r="J16" s="77" t="str">
        <f>IF(D20="","",IF(D16="",I108,""))</f>
        <v/>
      </c>
    </row>
    <row r="17" spans="1:47" s="21" customFormat="1" ht="15" customHeight="1" x14ac:dyDescent="0.25">
      <c r="B17" s="21" t="s">
        <v>456</v>
      </c>
      <c r="D17" s="218"/>
      <c r="E17" s="218"/>
      <c r="F17" s="218"/>
      <c r="G17" s="218"/>
      <c r="H17" s="28"/>
      <c r="I17" s="9"/>
      <c r="J17" s="65"/>
      <c r="K17" s="1"/>
      <c r="L17" s="1"/>
      <c r="M17" s="1"/>
      <c r="N17" s="1"/>
      <c r="O17" s="1"/>
      <c r="P17" s="1"/>
      <c r="Q17" s="1"/>
      <c r="R17" s="1"/>
    </row>
    <row r="18" spans="1:47" s="21" customFormat="1" ht="15" customHeight="1" x14ac:dyDescent="0.25">
      <c r="B18" s="21" t="s">
        <v>954</v>
      </c>
      <c r="D18" s="162"/>
      <c r="E18" s="162"/>
      <c r="F18" s="166" t="s">
        <v>955</v>
      </c>
      <c r="G18" s="162"/>
      <c r="H18" s="28"/>
      <c r="I18" s="73" t="s">
        <v>460</v>
      </c>
      <c r="J18" s="65"/>
      <c r="K18" s="1"/>
      <c r="L18" s="1"/>
      <c r="M18" s="1"/>
      <c r="N18" s="1"/>
      <c r="O18" s="1"/>
      <c r="P18" s="1"/>
      <c r="Q18" s="1"/>
      <c r="R18" s="1"/>
    </row>
    <row r="19" spans="1:47" s="28" customFormat="1" ht="15" customHeight="1" thickBot="1" x14ac:dyDescent="0.3">
      <c r="B19" s="28" t="s">
        <v>495</v>
      </c>
      <c r="D19" s="231"/>
      <c r="E19" s="231"/>
      <c r="F19" s="37" t="s">
        <v>956</v>
      </c>
      <c r="G19" s="162"/>
      <c r="I19" s="9"/>
      <c r="J19" s="65"/>
      <c r="K19" s="9"/>
      <c r="L19" s="9"/>
      <c r="M19" s="9"/>
      <c r="N19" s="9"/>
      <c r="O19" s="9"/>
      <c r="P19" s="9"/>
      <c r="Q19" s="9"/>
      <c r="R19" s="9"/>
    </row>
    <row r="20" spans="1:47" ht="15" customHeight="1" x14ac:dyDescent="0.25">
      <c r="B20" s="236" t="s">
        <v>957</v>
      </c>
      <c r="C20" s="251"/>
      <c r="D20" s="163"/>
      <c r="E20" s="40"/>
      <c r="F20" s="41" t="str">
        <f>IF(D14=I57,"",IF(D15=I66,"",IF(D15=I67,"",I77)))</f>
        <v>Currency</v>
      </c>
      <c r="G20" s="196" t="s">
        <v>565</v>
      </c>
      <c r="I20" s="88" t="str">
        <f>IF(G20=J77,"",J78)</f>
        <v/>
      </c>
      <c r="J20" s="1"/>
      <c r="K20" s="11"/>
      <c r="L20" s="30"/>
      <c r="M20" s="30"/>
      <c r="N20" s="30"/>
    </row>
    <row r="21" spans="1:47" ht="15" customHeight="1" x14ac:dyDescent="0.25">
      <c r="B21" s="237" t="s">
        <v>457</v>
      </c>
      <c r="C21" s="237"/>
      <c r="D21" s="47"/>
      <c r="E21" s="29" t="str">
        <f>IF(D21=I73,J73,IF(D21=I75,J73,""))</f>
        <v/>
      </c>
      <c r="F21" s="87" t="str">
        <f>IF(G20=J77,"",I78)</f>
        <v/>
      </c>
      <c r="G21" s="204">
        <v>1</v>
      </c>
      <c r="I21" s="56">
        <f>IF(D21=I75,110%,IF(D21=I76,110%,100%))</f>
        <v>1</v>
      </c>
    </row>
    <row r="22" spans="1:47" s="152" customFormat="1" ht="15" customHeight="1" x14ac:dyDescent="0.25">
      <c r="A22" s="138"/>
      <c r="B22" s="249" t="str">
        <f>IF(D21=I74,J76,IF(D21=I76,J76,""))</f>
        <v/>
      </c>
      <c r="C22" s="249"/>
      <c r="D22" s="168"/>
      <c r="E22" s="169" t="str">
        <f>IF(D22=0,IF(D21=I74,I79,IF(D21=I76,I79,"")),"")</f>
        <v/>
      </c>
      <c r="F22" s="170"/>
      <c r="G22" s="170"/>
      <c r="H22" s="138"/>
      <c r="I22" s="133"/>
      <c r="J22" s="133"/>
      <c r="K22" s="124"/>
      <c r="L22" s="124"/>
      <c r="M22" s="124"/>
      <c r="N22" s="124"/>
      <c r="O22" s="124"/>
      <c r="P22" s="124"/>
      <c r="Q22" s="124"/>
      <c r="R22" s="124"/>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row>
    <row r="23" spans="1:47" ht="15" customHeight="1" x14ac:dyDescent="0.25">
      <c r="B23" s="237" t="s">
        <v>496</v>
      </c>
      <c r="C23" s="237"/>
      <c r="D23" s="247"/>
      <c r="E23" s="247"/>
      <c r="F23" s="247"/>
      <c r="G23" s="247"/>
      <c r="I23" s="73" t="s">
        <v>516</v>
      </c>
      <c r="J23" s="29"/>
    </row>
    <row r="24" spans="1:47" ht="15" customHeight="1" thickBot="1" x14ac:dyDescent="0.3">
      <c r="B24" s="197" t="s">
        <v>961</v>
      </c>
      <c r="C24" s="38"/>
      <c r="D24" s="164" t="str">
        <f>IF(D20=0,"",IF(D21=0,D20,VLOOKUP(D21,$I$73:$K$76,3,FALSE)))</f>
        <v/>
      </c>
      <c r="E24" s="9" t="s">
        <v>960</v>
      </c>
      <c r="F24" s="38"/>
      <c r="G24" s="205" t="str">
        <f>IF(D20="","","("&amp;I21*100&amp;"% of cargo value"&amp;IF(D22="",")",VLOOKUP(D21,I73:L76,4,FALSE)))</f>
        <v/>
      </c>
      <c r="I24" s="53"/>
      <c r="J24" s="14"/>
    </row>
    <row r="25" spans="1:47" ht="15" customHeight="1" x14ac:dyDescent="0.25">
      <c r="B25" s="9" t="s">
        <v>952</v>
      </c>
      <c r="C25" s="192"/>
      <c r="D25" s="226"/>
      <c r="E25" s="226"/>
      <c r="F25" s="226"/>
      <c r="G25" s="226"/>
      <c r="I25" s="73" t="s">
        <v>459</v>
      </c>
      <c r="J25" s="66"/>
      <c r="K25" s="67"/>
      <c r="L25" s="28"/>
      <c r="M25" s="28"/>
      <c r="N25" s="1"/>
      <c r="O25" s="1"/>
      <c r="P25" s="1"/>
      <c r="Q25" s="1"/>
      <c r="R25" s="1"/>
    </row>
    <row r="26" spans="1:47" ht="15" customHeight="1" x14ac:dyDescent="0.25">
      <c r="B26" s="9" t="s">
        <v>953</v>
      </c>
      <c r="C26" s="192"/>
      <c r="D26" s="242"/>
      <c r="E26" s="242"/>
      <c r="F26" s="242"/>
      <c r="G26" s="242"/>
      <c r="I26" s="73" t="s">
        <v>458</v>
      </c>
      <c r="K26" s="67"/>
      <c r="L26" s="28"/>
      <c r="M26" s="28"/>
      <c r="N26" s="1"/>
      <c r="O26" s="1"/>
      <c r="P26" s="1"/>
      <c r="Q26" s="1"/>
      <c r="R26" s="1"/>
    </row>
    <row r="27" spans="1:47" ht="15" customHeight="1" thickBot="1" x14ac:dyDescent="0.3">
      <c r="B27" s="248" t="str">
        <f>IF(D14=I57,"",IF(D15=I66,"",I81))</f>
        <v>Incoterms clause</v>
      </c>
      <c r="C27" s="248"/>
      <c r="D27" s="193"/>
      <c r="E27" s="37" t="str">
        <f>IF(D27=0,"",I62)</f>
        <v/>
      </c>
      <c r="F27" s="220"/>
      <c r="G27" s="220"/>
      <c r="I27" s="73" t="str">
        <f>IF(B27=I81,J81,"")</f>
        <v>Incoterms rules</v>
      </c>
      <c r="J27" s="153" t="str">
        <f>IF(D14=I55,VLOOKUP(D27,I83:J93,2,FALSE),IF(D14=I56,VLOOKUP(D27,I83:K93,3,FALSE),""))</f>
        <v/>
      </c>
      <c r="K27" s="11"/>
      <c r="L27" s="11"/>
      <c r="M27" s="11"/>
      <c r="N27" s="11"/>
      <c r="P27" s="1"/>
      <c r="Q27" s="1"/>
      <c r="R27" s="1"/>
    </row>
    <row r="28" spans="1:47" ht="15" customHeight="1" x14ac:dyDescent="0.25">
      <c r="B28" s="236" t="s">
        <v>508</v>
      </c>
      <c r="C28" s="236"/>
      <c r="D28" s="48"/>
      <c r="E28" s="41" t="s">
        <v>509</v>
      </c>
      <c r="F28" s="226"/>
      <c r="G28" s="226"/>
      <c r="I28" s="73" t="str">
        <f>IF(D28=I95,L95,IF(D28=I96,L95,""))</f>
        <v/>
      </c>
      <c r="L28" s="11"/>
      <c r="M28" s="11"/>
      <c r="N28" s="11"/>
      <c r="P28" s="1"/>
      <c r="Q28" s="1"/>
      <c r="R28" s="1"/>
    </row>
    <row r="29" spans="1:47" ht="15" customHeight="1" thickBot="1" x14ac:dyDescent="0.3">
      <c r="B29" s="210" t="str">
        <f>IF(D28=I97,I62,IF(D28=I100,I62,""))</f>
        <v/>
      </c>
      <c r="C29" s="42"/>
      <c r="D29" s="228"/>
      <c r="E29" s="228"/>
      <c r="F29" s="228"/>
      <c r="G29" s="228"/>
      <c r="I29" s="76" t="str">
        <f>IF(D28=I95,J95,"")</f>
        <v/>
      </c>
      <c r="L29" s="1"/>
      <c r="M29" s="1"/>
      <c r="N29" s="1"/>
      <c r="O29" s="1"/>
      <c r="P29" s="1"/>
      <c r="Q29" s="1"/>
      <c r="R29" s="1"/>
    </row>
    <row r="30" spans="1:47" ht="15" customHeight="1" thickBot="1" x14ac:dyDescent="0.3">
      <c r="B30" s="237" t="s">
        <v>510</v>
      </c>
      <c r="C30" s="248"/>
      <c r="D30" s="220"/>
      <c r="E30" s="220"/>
      <c r="F30" s="220"/>
      <c r="G30" s="220"/>
      <c r="K30" s="68"/>
      <c r="L30" s="3"/>
      <c r="M30" s="3"/>
      <c r="N30" s="1"/>
      <c r="O30" s="1"/>
      <c r="P30" s="1"/>
      <c r="Q30" s="1"/>
      <c r="R30" s="1"/>
    </row>
    <row r="31" spans="1:47" ht="15" customHeight="1" thickBot="1" x14ac:dyDescent="0.3">
      <c r="B31" s="200" t="s">
        <v>507</v>
      </c>
      <c r="C31" s="43"/>
      <c r="D31" s="165"/>
      <c r="E31" s="62" t="s">
        <v>962</v>
      </c>
      <c r="F31" s="246"/>
      <c r="G31" s="246"/>
      <c r="I31" s="73" t="str">
        <f>IF(D28=I96,K96,"")</f>
        <v/>
      </c>
      <c r="J31" s="1"/>
      <c r="K31" s="1"/>
      <c r="L31" s="1"/>
      <c r="M31" s="1"/>
      <c r="N31" s="1"/>
      <c r="O31" s="1"/>
      <c r="P31" s="1"/>
      <c r="Q31" s="1"/>
      <c r="R31" s="1"/>
    </row>
    <row r="32" spans="1:47" ht="30" customHeight="1" thickBot="1" x14ac:dyDescent="0.3">
      <c r="B32" s="252" t="s">
        <v>506</v>
      </c>
      <c r="C32" s="252"/>
      <c r="D32" s="220"/>
      <c r="E32" s="220"/>
      <c r="F32" s="220"/>
      <c r="G32" s="220"/>
      <c r="I32" s="73" t="str">
        <f>IF(D28=I97,J97,"")</f>
        <v/>
      </c>
      <c r="J32" s="1"/>
      <c r="K32" s="1"/>
      <c r="L32" s="1"/>
      <c r="M32" s="1"/>
      <c r="N32" s="1"/>
      <c r="O32" s="1"/>
      <c r="P32" s="1"/>
      <c r="Q32" s="1"/>
      <c r="R32" s="1"/>
    </row>
    <row r="33" spans="2:18" ht="15" customHeight="1" thickBot="1" x14ac:dyDescent="0.25">
      <c r="B33" s="200" t="s">
        <v>505</v>
      </c>
      <c r="C33" s="43"/>
      <c r="D33" s="221"/>
      <c r="E33" s="221"/>
      <c r="F33" s="221"/>
      <c r="G33" s="221"/>
      <c r="I33" s="154" t="str">
        <f>IF(D28=I97,K97,"")</f>
        <v/>
      </c>
      <c r="J33" s="1"/>
      <c r="K33" s="1"/>
      <c r="L33" s="1"/>
      <c r="M33" s="1"/>
      <c r="N33" s="1"/>
      <c r="O33" s="1"/>
      <c r="P33" s="1"/>
      <c r="Q33" s="1"/>
      <c r="R33" s="1"/>
    </row>
    <row r="34" spans="2:18" ht="15" customHeight="1" thickBot="1" x14ac:dyDescent="0.3">
      <c r="B34" s="200" t="s">
        <v>504</v>
      </c>
      <c r="C34" s="43"/>
      <c r="D34" s="221"/>
      <c r="E34" s="221"/>
      <c r="F34" s="221"/>
      <c r="G34" s="221"/>
      <c r="I34" s="32"/>
      <c r="J34" s="1"/>
      <c r="K34" s="1"/>
      <c r="L34" s="1"/>
      <c r="M34" s="1"/>
      <c r="N34" s="1"/>
      <c r="O34" s="1"/>
      <c r="P34" s="1"/>
      <c r="Q34" s="1"/>
      <c r="R34" s="1"/>
    </row>
    <row r="35" spans="2:18" s="14" customFormat="1" x14ac:dyDescent="0.25">
      <c r="B35" s="222" t="s">
        <v>517</v>
      </c>
      <c r="C35" s="222"/>
      <c r="D35" s="222"/>
      <c r="E35" s="222"/>
      <c r="F35" s="222"/>
      <c r="G35" s="222"/>
      <c r="I35" s="186" t="str">
        <f>IF(D31=0,"",IF(D32="",I109,""))</f>
        <v/>
      </c>
    </row>
    <row r="36" spans="2:18" s="59" customFormat="1" ht="20.25" customHeight="1" x14ac:dyDescent="0.25">
      <c r="B36" s="219" t="s">
        <v>1010</v>
      </c>
      <c r="C36" s="219"/>
      <c r="D36" s="219"/>
      <c r="E36" s="219"/>
      <c r="F36" s="219"/>
      <c r="G36" s="219"/>
      <c r="I36" s="78"/>
    </row>
    <row r="37" spans="2:18" s="59" customFormat="1" ht="39.75" customHeight="1" x14ac:dyDescent="0.25">
      <c r="B37" s="219" t="s">
        <v>1012</v>
      </c>
      <c r="C37" s="219"/>
      <c r="D37" s="219"/>
      <c r="E37" s="219"/>
      <c r="F37" s="219"/>
      <c r="G37" s="219"/>
    </row>
    <row r="38" spans="2:18" s="61" customFormat="1" ht="9.6" x14ac:dyDescent="0.25">
      <c r="B38" s="219" t="s">
        <v>513</v>
      </c>
      <c r="C38" s="219"/>
      <c r="D38" s="219"/>
      <c r="E38" s="219"/>
      <c r="F38" s="219"/>
      <c r="G38" s="219"/>
      <c r="H38" s="58"/>
      <c r="J38" s="59"/>
      <c r="K38" s="60"/>
      <c r="L38" s="60"/>
      <c r="M38" s="60"/>
      <c r="N38" s="60"/>
      <c r="O38" s="60"/>
      <c r="P38" s="60"/>
      <c r="Q38" s="60"/>
      <c r="R38" s="60"/>
    </row>
    <row r="39" spans="2:18" s="61" customFormat="1" x14ac:dyDescent="0.25">
      <c r="B39" s="219" t="s">
        <v>1011</v>
      </c>
      <c r="C39" s="219"/>
      <c r="D39" s="219"/>
      <c r="E39" s="219"/>
      <c r="F39" s="219"/>
      <c r="G39" s="219"/>
      <c r="H39" s="58"/>
      <c r="I39" s="189" t="str">
        <f>IF(D31="","",I110)</f>
        <v/>
      </c>
      <c r="J39" s="59"/>
      <c r="K39" s="60"/>
      <c r="L39" s="60"/>
      <c r="M39" s="60"/>
      <c r="N39" s="60"/>
      <c r="O39" s="60"/>
      <c r="P39" s="60"/>
      <c r="Q39" s="60"/>
      <c r="R39" s="60"/>
    </row>
    <row r="40" spans="2:18" s="60" customFormat="1" thickBot="1" x14ac:dyDescent="0.3">
      <c r="B40" s="207" t="s">
        <v>515</v>
      </c>
      <c r="C40" s="55"/>
      <c r="D40" s="55" t="s">
        <v>972</v>
      </c>
      <c r="E40" s="55"/>
      <c r="F40" s="55" t="s">
        <v>973</v>
      </c>
      <c r="G40" s="55"/>
      <c r="H40" s="59"/>
      <c r="I40" s="59"/>
    </row>
    <row r="41" spans="2:18" s="5" customFormat="1" x14ac:dyDescent="0.25">
      <c r="B41" s="201" t="s">
        <v>444</v>
      </c>
      <c r="C41" s="201"/>
      <c r="D41" s="201"/>
      <c r="E41" s="175"/>
      <c r="F41" s="176"/>
      <c r="G41" s="211"/>
      <c r="H41" s="14"/>
      <c r="I41" s="189" t="str">
        <f>IF(C42="","",I111)</f>
        <v/>
      </c>
    </row>
    <row r="42" spans="2:18" s="5" customFormat="1" ht="15" customHeight="1" x14ac:dyDescent="0.25">
      <c r="B42" s="9" t="s">
        <v>445</v>
      </c>
      <c r="C42" s="232"/>
      <c r="D42" s="232"/>
      <c r="E42" s="174"/>
      <c r="F42" s="174"/>
      <c r="G42" s="181" t="s">
        <v>993</v>
      </c>
      <c r="H42" s="14"/>
      <c r="I42" s="14"/>
    </row>
    <row r="43" spans="2:18" s="15" customFormat="1" x14ac:dyDescent="0.25">
      <c r="B43" s="29" t="s">
        <v>497</v>
      </c>
      <c r="C43" s="250">
        <f ca="1">TODAY()</f>
        <v>44865</v>
      </c>
      <c r="D43" s="250"/>
      <c r="E43" s="212"/>
      <c r="F43" s="94"/>
      <c r="G43" s="209" t="s">
        <v>514</v>
      </c>
      <c r="H43" s="14"/>
      <c r="I43" s="73" t="s">
        <v>978</v>
      </c>
      <c r="J43" s="14"/>
    </row>
    <row r="44" spans="2:18" s="6" customFormat="1" x14ac:dyDescent="0.25">
      <c r="B44" s="10"/>
      <c r="C44" s="10"/>
      <c r="D44" s="10"/>
      <c r="E44" s="10"/>
      <c r="F44" s="10"/>
      <c r="G44" s="10"/>
      <c r="H44" s="14"/>
      <c r="I44" s="14"/>
      <c r="J44" s="5"/>
    </row>
    <row r="45" spans="2:18" s="2" customFormat="1" x14ac:dyDescent="0.25">
      <c r="B45" s="3"/>
      <c r="C45" s="3"/>
      <c r="D45" s="3"/>
      <c r="E45" s="3"/>
      <c r="F45" s="3"/>
      <c r="G45" s="3"/>
      <c r="H45" s="4"/>
      <c r="I45" s="14"/>
      <c r="J45" s="5"/>
      <c r="K45" s="6"/>
      <c r="L45" s="6"/>
      <c r="M45" s="6"/>
      <c r="N45" s="6"/>
      <c r="O45" s="6"/>
      <c r="P45" s="6"/>
      <c r="Q45" s="6"/>
      <c r="R45" s="6"/>
    </row>
    <row r="46" spans="2:18" s="2" customFormat="1" x14ac:dyDescent="0.25">
      <c r="B46" s="3"/>
      <c r="C46" s="3"/>
      <c r="D46" s="3"/>
      <c r="E46" s="3"/>
      <c r="F46" s="3"/>
      <c r="G46" s="3"/>
      <c r="H46" s="4"/>
      <c r="I46" s="14"/>
      <c r="J46" s="5"/>
      <c r="K46" s="6"/>
      <c r="L46" s="6"/>
      <c r="M46" s="6"/>
      <c r="N46" s="6"/>
      <c r="O46" s="6"/>
      <c r="P46" s="6"/>
      <c r="Q46" s="6"/>
      <c r="R46" s="6"/>
    </row>
    <row r="47" spans="2:18" s="2" customFormat="1" x14ac:dyDescent="0.25">
      <c r="B47" s="3"/>
      <c r="C47" s="7"/>
      <c r="D47" s="3"/>
      <c r="E47" s="3"/>
      <c r="F47" s="3"/>
      <c r="G47" s="3"/>
      <c r="H47" s="4"/>
      <c r="I47" s="14"/>
      <c r="J47" s="5"/>
      <c r="K47" s="6"/>
      <c r="L47" s="6"/>
      <c r="M47" s="6"/>
      <c r="N47" s="6"/>
      <c r="O47" s="6"/>
      <c r="P47" s="6"/>
      <c r="Q47" s="6"/>
      <c r="R47" s="6"/>
    </row>
    <row r="48" spans="2:18" s="2" customFormat="1" x14ac:dyDescent="0.25">
      <c r="B48" s="3"/>
      <c r="C48" s="3"/>
      <c r="D48" s="3"/>
      <c r="E48" s="3"/>
      <c r="F48" s="3"/>
      <c r="G48" s="3"/>
      <c r="H48" s="4"/>
      <c r="I48" s="5"/>
      <c r="J48" s="5"/>
      <c r="K48" s="6"/>
      <c r="L48" s="6"/>
      <c r="M48" s="6"/>
      <c r="N48" s="6"/>
      <c r="O48" s="6"/>
      <c r="P48" s="6"/>
      <c r="Q48" s="6"/>
      <c r="R48" s="6"/>
    </row>
    <row r="49" spans="2:18" s="2" customFormat="1" x14ac:dyDescent="0.25">
      <c r="B49" s="3"/>
      <c r="C49" s="3"/>
      <c r="D49" s="3"/>
      <c r="E49" s="3"/>
      <c r="F49" s="3"/>
      <c r="G49" s="3"/>
      <c r="H49" s="4"/>
      <c r="I49" s="5"/>
      <c r="J49" s="5"/>
      <c r="K49" s="6"/>
      <c r="L49" s="6"/>
      <c r="M49" s="6"/>
      <c r="N49" s="6"/>
      <c r="O49" s="6"/>
      <c r="P49" s="6"/>
      <c r="Q49" s="6"/>
      <c r="R49" s="6"/>
    </row>
    <row r="50" spans="2:18" s="2" customFormat="1" x14ac:dyDescent="0.25">
      <c r="B50" s="3"/>
      <c r="C50" s="3"/>
      <c r="D50" s="3"/>
      <c r="E50" s="3"/>
      <c r="F50" s="3"/>
      <c r="G50" s="3"/>
      <c r="H50" s="4"/>
      <c r="I50" s="5"/>
      <c r="J50" s="5"/>
      <c r="K50" s="6"/>
      <c r="L50" s="6"/>
      <c r="M50" s="6"/>
      <c r="N50" s="6"/>
      <c r="O50" s="6"/>
      <c r="P50" s="6"/>
      <c r="Q50" s="6"/>
      <c r="R50" s="6"/>
    </row>
    <row r="51" spans="2:18" s="2" customFormat="1" x14ac:dyDescent="0.25">
      <c r="B51" s="3"/>
      <c r="C51" s="3"/>
      <c r="D51" s="3"/>
      <c r="E51" s="3"/>
      <c r="F51" s="3"/>
      <c r="G51" s="3"/>
      <c r="H51" s="4"/>
      <c r="I51" s="5"/>
      <c r="J51" s="5"/>
      <c r="K51" s="6"/>
      <c r="L51" s="6"/>
      <c r="M51" s="6"/>
      <c r="N51" s="6"/>
      <c r="O51" s="6"/>
      <c r="P51" s="6"/>
      <c r="Q51" s="6"/>
      <c r="R51" s="6"/>
    </row>
    <row r="52" spans="2:18" s="2" customFormat="1" x14ac:dyDescent="0.25">
      <c r="B52" s="3"/>
      <c r="C52" s="3"/>
      <c r="D52" s="3"/>
      <c r="E52" s="3"/>
      <c r="F52" s="3"/>
      <c r="G52" s="3"/>
      <c r="H52" s="4"/>
      <c r="I52" s="5"/>
      <c r="J52" s="5"/>
      <c r="K52" s="6"/>
      <c r="L52" s="6"/>
      <c r="M52" s="6"/>
      <c r="N52" s="6"/>
      <c r="O52" s="6"/>
      <c r="P52" s="6"/>
      <c r="Q52" s="6"/>
      <c r="R52" s="6"/>
    </row>
    <row r="53" spans="2:18" s="2" customFormat="1" x14ac:dyDescent="0.25">
      <c r="B53" s="3"/>
      <c r="C53" s="3"/>
      <c r="D53" s="3"/>
      <c r="E53" s="3"/>
      <c r="F53" s="3"/>
      <c r="G53" s="3"/>
      <c r="H53" s="4"/>
      <c r="I53" s="5"/>
      <c r="J53" s="5"/>
      <c r="K53" s="6"/>
      <c r="L53" s="6"/>
      <c r="M53" s="6"/>
      <c r="N53" s="6"/>
      <c r="O53" s="6"/>
      <c r="P53" s="6"/>
      <c r="Q53" s="6"/>
      <c r="R53" s="6"/>
    </row>
    <row r="54" spans="2:18" s="2" customFormat="1" hidden="1" x14ac:dyDescent="0.25">
      <c r="B54" s="8"/>
      <c r="C54" s="8"/>
      <c r="D54" s="8"/>
      <c r="E54" s="8"/>
      <c r="F54" s="8"/>
      <c r="G54" s="8"/>
      <c r="H54" s="4"/>
      <c r="I54" s="12" t="s">
        <v>471</v>
      </c>
      <c r="J54" s="12" t="s">
        <v>472</v>
      </c>
      <c r="K54" s="6"/>
      <c r="L54" s="6"/>
      <c r="M54" s="6"/>
      <c r="N54" s="6"/>
      <c r="O54" s="6"/>
      <c r="P54" s="6"/>
      <c r="Q54" s="6"/>
      <c r="R54" s="6"/>
    </row>
    <row r="55" spans="2:18" s="2" customFormat="1" hidden="1" x14ac:dyDescent="0.25">
      <c r="H55" s="13"/>
      <c r="I55" s="12" t="s">
        <v>461</v>
      </c>
      <c r="J55" s="14"/>
      <c r="K55" s="10"/>
      <c r="L55" s="6"/>
      <c r="M55" s="6"/>
      <c r="N55" s="6"/>
      <c r="O55" s="6"/>
      <c r="P55" s="6"/>
      <c r="Q55" s="6"/>
      <c r="R55" s="6"/>
    </row>
    <row r="56" spans="2:18" s="2" customFormat="1" hidden="1" x14ac:dyDescent="0.25">
      <c r="H56" s="13"/>
      <c r="I56" s="12" t="s">
        <v>462</v>
      </c>
      <c r="J56" s="14"/>
      <c r="K56" s="6"/>
      <c r="L56" s="6"/>
      <c r="M56" s="6"/>
      <c r="N56" s="6"/>
      <c r="O56" s="6"/>
      <c r="P56" s="6"/>
      <c r="Q56" s="6"/>
      <c r="R56" s="6"/>
    </row>
    <row r="57" spans="2:18" s="2" customFormat="1" hidden="1" x14ac:dyDescent="0.25">
      <c r="H57" s="13"/>
      <c r="I57" s="12" t="s">
        <v>463</v>
      </c>
      <c r="J57" s="14"/>
      <c r="K57" s="6"/>
      <c r="L57" s="6"/>
      <c r="M57" s="6"/>
      <c r="N57" s="6"/>
      <c r="O57" s="6"/>
      <c r="P57" s="6"/>
      <c r="Q57" s="6"/>
      <c r="R57" s="6"/>
    </row>
    <row r="58" spans="2:18" s="2" customFormat="1" hidden="1" x14ac:dyDescent="0.25">
      <c r="H58" s="13"/>
      <c r="I58" s="12" t="s">
        <v>464</v>
      </c>
      <c r="J58" s="14"/>
      <c r="K58" s="6"/>
      <c r="L58" s="6"/>
      <c r="M58" s="6"/>
      <c r="N58" s="6"/>
      <c r="O58" s="6"/>
      <c r="P58" s="6"/>
      <c r="Q58" s="6"/>
      <c r="R58" s="6"/>
    </row>
    <row r="59" spans="2:18" s="2" customFormat="1" hidden="1" x14ac:dyDescent="0.25">
      <c r="H59" s="13"/>
      <c r="I59" s="12" t="s">
        <v>465</v>
      </c>
      <c r="J59" s="14"/>
      <c r="K59" s="6"/>
      <c r="L59" s="6"/>
      <c r="M59" s="6"/>
      <c r="N59" s="6"/>
      <c r="O59" s="6"/>
      <c r="P59" s="6"/>
      <c r="Q59" s="6"/>
      <c r="R59" s="6"/>
    </row>
    <row r="60" spans="2:18" s="2" customFormat="1" hidden="1" x14ac:dyDescent="0.25">
      <c r="H60" s="13"/>
      <c r="I60" s="12" t="s">
        <v>474</v>
      </c>
      <c r="J60" s="14"/>
      <c r="K60" s="6"/>
      <c r="L60" s="6"/>
      <c r="M60" s="6"/>
      <c r="N60" s="6"/>
      <c r="O60" s="6"/>
      <c r="P60" s="6"/>
      <c r="Q60" s="6"/>
      <c r="R60" s="6"/>
    </row>
    <row r="61" spans="2:18" s="16" customFormat="1" hidden="1" x14ac:dyDescent="0.25">
      <c r="H61" s="13"/>
      <c r="I61" s="14"/>
      <c r="J61" s="14"/>
      <c r="K61" s="15"/>
      <c r="L61" s="15"/>
      <c r="M61" s="15"/>
      <c r="N61" s="15"/>
      <c r="O61" s="15"/>
      <c r="P61" s="15"/>
      <c r="Q61" s="15"/>
      <c r="R61" s="15"/>
    </row>
    <row r="62" spans="2:18" s="2" customFormat="1" hidden="1" x14ac:dyDescent="0.25">
      <c r="H62" s="13"/>
      <c r="I62" s="12" t="s">
        <v>473</v>
      </c>
      <c r="J62" s="14"/>
      <c r="K62" s="6"/>
      <c r="L62" s="6"/>
      <c r="M62" s="6"/>
      <c r="N62" s="6"/>
      <c r="O62" s="6"/>
      <c r="P62" s="6"/>
      <c r="Q62" s="6"/>
      <c r="R62" s="6"/>
    </row>
    <row r="63" spans="2:18" s="2" customFormat="1" hidden="1" x14ac:dyDescent="0.25">
      <c r="H63" s="4"/>
      <c r="I63" s="5"/>
      <c r="J63" s="5"/>
      <c r="K63" s="6"/>
      <c r="L63" s="6"/>
      <c r="M63" s="6"/>
      <c r="N63" s="6"/>
      <c r="O63" s="6"/>
      <c r="P63" s="6"/>
      <c r="Q63" s="6"/>
      <c r="R63" s="6"/>
    </row>
    <row r="64" spans="2:18" s="2" customFormat="1" hidden="1" x14ac:dyDescent="0.25">
      <c r="H64" s="13"/>
      <c r="I64" s="12" t="s">
        <v>475</v>
      </c>
      <c r="J64" s="14"/>
      <c r="K64" s="6"/>
      <c r="L64" s="6"/>
      <c r="M64" s="6"/>
      <c r="N64" s="6"/>
      <c r="O64" s="6"/>
      <c r="P64" s="6"/>
      <c r="Q64" s="6"/>
      <c r="R64" s="6"/>
    </row>
    <row r="65" spans="8:18" s="2" customFormat="1" hidden="1" x14ac:dyDescent="0.25">
      <c r="H65" s="13"/>
      <c r="I65" s="12" t="s">
        <v>477</v>
      </c>
      <c r="J65" s="14"/>
      <c r="K65" s="6"/>
      <c r="L65" s="6"/>
      <c r="M65" s="6"/>
      <c r="N65" s="6"/>
      <c r="O65" s="6"/>
      <c r="P65" s="6"/>
      <c r="Q65" s="6"/>
      <c r="R65" s="6"/>
    </row>
    <row r="66" spans="8:18" s="2" customFormat="1" hidden="1" x14ac:dyDescent="0.25">
      <c r="H66" s="4"/>
      <c r="I66" s="12" t="s">
        <v>468</v>
      </c>
      <c r="J66" s="14"/>
      <c r="K66" s="6"/>
      <c r="L66" s="6"/>
      <c r="M66" s="6"/>
      <c r="N66" s="6"/>
      <c r="O66" s="6"/>
      <c r="P66" s="6"/>
      <c r="Q66" s="6"/>
      <c r="R66" s="6"/>
    </row>
    <row r="67" spans="8:18" s="2" customFormat="1" hidden="1" x14ac:dyDescent="0.25">
      <c r="H67" s="4"/>
      <c r="I67" s="12" t="s">
        <v>469</v>
      </c>
      <c r="J67" s="14"/>
      <c r="K67" s="6"/>
      <c r="L67" s="6"/>
      <c r="M67" s="6"/>
      <c r="N67" s="6"/>
      <c r="O67" s="6"/>
      <c r="P67" s="6"/>
      <c r="Q67" s="6"/>
      <c r="R67" s="6"/>
    </row>
    <row r="68" spans="8:18" s="2" customFormat="1" hidden="1" x14ac:dyDescent="0.25">
      <c r="H68" s="4"/>
      <c r="I68" s="12" t="s">
        <v>467</v>
      </c>
      <c r="J68" s="12" t="s">
        <v>974</v>
      </c>
      <c r="K68" s="23" t="s">
        <v>401</v>
      </c>
      <c r="L68" s="6"/>
      <c r="M68" s="6"/>
      <c r="N68" s="6"/>
      <c r="O68" s="6"/>
      <c r="P68" s="6"/>
      <c r="Q68" s="6"/>
      <c r="R68" s="6"/>
    </row>
    <row r="69" spans="8:18" s="2" customFormat="1" hidden="1" x14ac:dyDescent="0.25">
      <c r="H69" s="4"/>
      <c r="I69" s="12" t="s">
        <v>466</v>
      </c>
      <c r="J69" s="14"/>
      <c r="K69" s="6"/>
      <c r="L69" s="6"/>
      <c r="M69" s="6"/>
      <c r="N69" s="6"/>
      <c r="O69" s="6"/>
      <c r="P69" s="6"/>
      <c r="Q69" s="6"/>
      <c r="R69" s="6"/>
    </row>
    <row r="70" spans="8:18" s="2" customFormat="1" hidden="1" x14ac:dyDescent="0.25">
      <c r="H70" s="4"/>
      <c r="I70" s="12" t="s">
        <v>476</v>
      </c>
      <c r="J70" s="14"/>
      <c r="K70" s="6"/>
      <c r="L70" s="6"/>
      <c r="M70" s="6"/>
      <c r="N70" s="6"/>
      <c r="O70" s="6"/>
      <c r="P70" s="6"/>
      <c r="Q70" s="6"/>
      <c r="R70" s="6"/>
    </row>
    <row r="71" spans="8:18" s="2" customFormat="1" hidden="1" x14ac:dyDescent="0.25">
      <c r="H71" s="4"/>
      <c r="I71" s="14"/>
      <c r="J71" s="14"/>
      <c r="K71" s="6"/>
      <c r="L71" s="6"/>
      <c r="M71" s="6"/>
      <c r="N71" s="6"/>
      <c r="O71" s="6"/>
      <c r="P71" s="6"/>
      <c r="Q71" s="6"/>
      <c r="R71" s="6"/>
    </row>
    <row r="72" spans="8:18" s="2" customFormat="1" hidden="1" x14ac:dyDescent="0.25">
      <c r="H72" s="4"/>
      <c r="I72" s="12">
        <v>200</v>
      </c>
      <c r="J72" s="14"/>
      <c r="K72" s="6"/>
      <c r="L72" s="6"/>
      <c r="M72" s="6"/>
      <c r="N72" s="6"/>
      <c r="O72" s="6"/>
      <c r="P72" s="6"/>
      <c r="Q72" s="6"/>
      <c r="R72" s="6"/>
    </row>
    <row r="73" spans="8:18" s="2" customFormat="1" hidden="1" x14ac:dyDescent="0.25">
      <c r="H73" s="4"/>
      <c r="I73" s="12" t="s">
        <v>478</v>
      </c>
      <c r="J73" s="12" t="s">
        <v>483</v>
      </c>
      <c r="K73" s="113">
        <f>IF(G21=0,D20,D20/G21)</f>
        <v>0</v>
      </c>
      <c r="L73" s="5" t="s">
        <v>984</v>
      </c>
      <c r="M73" s="6"/>
      <c r="N73" s="6"/>
      <c r="O73" s="6"/>
      <c r="P73" s="6"/>
      <c r="Q73" s="6"/>
      <c r="R73" s="6"/>
    </row>
    <row r="74" spans="8:18" s="2" customFormat="1" hidden="1" x14ac:dyDescent="0.25">
      <c r="H74" s="4"/>
      <c r="I74" s="12" t="s">
        <v>481</v>
      </c>
      <c r="J74" s="12" t="s">
        <v>482</v>
      </c>
      <c r="K74" s="113">
        <f>IF(G21=0,D20+D22,D20/G21+D22)</f>
        <v>0</v>
      </c>
      <c r="L74" s="172" t="s">
        <v>986</v>
      </c>
      <c r="M74" s="6"/>
      <c r="N74" s="6"/>
      <c r="O74" s="6"/>
      <c r="P74" s="6"/>
      <c r="Q74" s="6"/>
      <c r="R74" s="6"/>
    </row>
    <row r="75" spans="8:18" s="2" customFormat="1" hidden="1" x14ac:dyDescent="0.25">
      <c r="H75" s="4"/>
      <c r="I75" s="12" t="s">
        <v>479</v>
      </c>
      <c r="J75" s="6"/>
      <c r="K75" s="113">
        <f>IF(G21=0,D20*I21,D20/G21*I21)</f>
        <v>0</v>
      </c>
      <c r="L75" s="5" t="s">
        <v>984</v>
      </c>
      <c r="M75" s="6"/>
      <c r="N75" s="6"/>
      <c r="O75" s="6"/>
      <c r="P75" s="6"/>
      <c r="Q75" s="6"/>
      <c r="R75" s="6"/>
    </row>
    <row r="76" spans="8:18" s="2" customFormat="1" hidden="1" x14ac:dyDescent="0.25">
      <c r="H76" s="4"/>
      <c r="I76" s="12" t="s">
        <v>480</v>
      </c>
      <c r="J76" s="12" t="s">
        <v>964</v>
      </c>
      <c r="K76" s="113">
        <f>IF(G21=0,(D20+D22)*I21,(D20/G21+D22)*I21)</f>
        <v>0</v>
      </c>
      <c r="L76" s="172" t="s">
        <v>986</v>
      </c>
      <c r="M76" s="6"/>
      <c r="N76" s="6"/>
      <c r="O76" s="6"/>
      <c r="P76" s="6"/>
      <c r="Q76" s="6"/>
      <c r="R76" s="6"/>
    </row>
    <row r="77" spans="8:18" s="2" customFormat="1" hidden="1" x14ac:dyDescent="0.25">
      <c r="H77" s="4"/>
      <c r="I77" s="12" t="s">
        <v>958</v>
      </c>
      <c r="J77" s="12" t="s">
        <v>565</v>
      </c>
      <c r="K77" s="22"/>
      <c r="L77" s="6"/>
      <c r="M77" s="6"/>
      <c r="N77" s="6"/>
      <c r="O77" s="6"/>
      <c r="P77" s="6"/>
      <c r="Q77" s="6"/>
      <c r="R77" s="6"/>
    </row>
    <row r="78" spans="8:18" s="2" customFormat="1" hidden="1" x14ac:dyDescent="0.25">
      <c r="H78" s="4"/>
      <c r="I78" s="12" t="s">
        <v>959</v>
      </c>
      <c r="J78" s="12" t="s">
        <v>484</v>
      </c>
      <c r="K78" s="6"/>
      <c r="L78" s="6"/>
      <c r="M78" s="6"/>
      <c r="N78" s="6"/>
      <c r="O78" s="6"/>
      <c r="P78" s="6"/>
      <c r="Q78" s="6"/>
      <c r="R78" s="6"/>
    </row>
    <row r="79" spans="8:18" s="4" customFormat="1" hidden="1" x14ac:dyDescent="0.25">
      <c r="I79" s="12" t="s">
        <v>982</v>
      </c>
      <c r="J79" s="14"/>
      <c r="L79" s="14"/>
      <c r="M79" s="14"/>
      <c r="N79" s="14"/>
      <c r="O79" s="14"/>
      <c r="P79" s="14"/>
      <c r="Q79" s="14"/>
      <c r="R79" s="14"/>
    </row>
    <row r="80" spans="8:18" s="16" customFormat="1" hidden="1" x14ac:dyDescent="0.25">
      <c r="H80" s="4"/>
      <c r="I80" s="14"/>
      <c r="J80" s="69"/>
      <c r="K80" s="70"/>
      <c r="L80" s="18"/>
      <c r="M80" s="15"/>
      <c r="N80" s="15"/>
      <c r="O80" s="15"/>
      <c r="P80" s="15"/>
      <c r="Q80" s="15"/>
      <c r="R80" s="15"/>
    </row>
    <row r="81" spans="8:18" s="2" customFormat="1" hidden="1" x14ac:dyDescent="0.25">
      <c r="H81" s="4"/>
      <c r="I81" s="12" t="s">
        <v>485</v>
      </c>
      <c r="J81" s="12" t="s">
        <v>511</v>
      </c>
      <c r="K81" s="70"/>
      <c r="L81" s="18"/>
      <c r="M81" s="6"/>
      <c r="N81" s="6"/>
      <c r="O81" s="6"/>
      <c r="P81" s="6"/>
      <c r="Q81" s="6"/>
      <c r="R81" s="6"/>
    </row>
    <row r="82" spans="8:18" s="16" customFormat="1" hidden="1" x14ac:dyDescent="0.25">
      <c r="H82" s="4"/>
      <c r="I82" s="14"/>
      <c r="J82" s="12" t="str">
        <f>I55</f>
        <v>buyer</v>
      </c>
      <c r="K82" s="12" t="str">
        <f>I56</f>
        <v>seller</v>
      </c>
      <c r="L82" s="18"/>
      <c r="M82" s="15"/>
      <c r="N82" s="15"/>
      <c r="O82" s="15"/>
      <c r="P82" s="15"/>
      <c r="Q82" s="15"/>
      <c r="R82" s="15"/>
    </row>
    <row r="83" spans="8:18" s="2" customFormat="1" hidden="1" x14ac:dyDescent="0.25">
      <c r="H83" s="4"/>
      <c r="I83" s="12" t="s">
        <v>433</v>
      </c>
      <c r="J83" s="12"/>
      <c r="K83" s="12" t="s">
        <v>486</v>
      </c>
      <c r="L83" s="18"/>
      <c r="M83" s="6"/>
      <c r="N83" s="6"/>
      <c r="O83" s="6"/>
      <c r="P83" s="6"/>
      <c r="Q83" s="6"/>
      <c r="R83" s="6"/>
    </row>
    <row r="84" spans="8:18" s="2" customFormat="1" hidden="1" x14ac:dyDescent="0.25">
      <c r="H84" s="4"/>
      <c r="I84" s="12" t="s">
        <v>434</v>
      </c>
      <c r="J84" s="12"/>
      <c r="K84" s="12" t="s">
        <v>486</v>
      </c>
      <c r="L84" s="18"/>
      <c r="M84" s="6"/>
      <c r="N84" s="6"/>
      <c r="O84" s="6"/>
      <c r="P84" s="6"/>
      <c r="Q84" s="6"/>
      <c r="R84" s="6"/>
    </row>
    <row r="85" spans="8:18" s="2" customFormat="1" hidden="1" x14ac:dyDescent="0.25">
      <c r="H85" s="4"/>
      <c r="I85" s="12" t="s">
        <v>435</v>
      </c>
      <c r="J85" s="12"/>
      <c r="K85" s="12" t="s">
        <v>486</v>
      </c>
      <c r="L85" s="18"/>
      <c r="M85" s="6"/>
      <c r="N85" s="6"/>
      <c r="O85" s="6"/>
      <c r="P85" s="6"/>
      <c r="Q85" s="6"/>
      <c r="R85" s="6"/>
    </row>
    <row r="86" spans="8:18" s="2" customFormat="1" hidden="1" x14ac:dyDescent="0.25">
      <c r="H86" s="4"/>
      <c r="I86" s="12" t="s">
        <v>436</v>
      </c>
      <c r="J86" s="12"/>
      <c r="K86" s="12" t="s">
        <v>486</v>
      </c>
      <c r="L86" s="18"/>
      <c r="M86" s="6"/>
      <c r="N86" s="6"/>
      <c r="O86" s="6"/>
      <c r="P86" s="6"/>
      <c r="Q86" s="6"/>
      <c r="R86" s="6"/>
    </row>
    <row r="87" spans="8:18" s="2" customFormat="1" hidden="1" x14ac:dyDescent="0.25">
      <c r="H87" s="4"/>
      <c r="I87" s="12" t="s">
        <v>437</v>
      </c>
      <c r="J87" s="12"/>
      <c r="K87" s="12" t="s">
        <v>486</v>
      </c>
      <c r="L87" s="6"/>
      <c r="M87" s="6"/>
      <c r="N87" s="6"/>
      <c r="O87" s="6"/>
      <c r="P87" s="6"/>
      <c r="Q87" s="6"/>
      <c r="R87" s="6"/>
    </row>
    <row r="88" spans="8:18" s="2" customFormat="1" hidden="1" x14ac:dyDescent="0.25">
      <c r="H88" s="4"/>
      <c r="I88" s="12" t="s">
        <v>438</v>
      </c>
      <c r="J88" s="12"/>
      <c r="K88" s="12" t="s">
        <v>486</v>
      </c>
      <c r="L88" s="18"/>
      <c r="M88" s="6"/>
      <c r="N88" s="6"/>
      <c r="O88" s="6"/>
      <c r="P88" s="6"/>
      <c r="Q88" s="6"/>
      <c r="R88" s="6"/>
    </row>
    <row r="89" spans="8:18" s="2" customFormat="1" hidden="1" x14ac:dyDescent="0.25">
      <c r="H89" s="4"/>
      <c r="I89" s="12" t="s">
        <v>439</v>
      </c>
      <c r="J89" s="12" t="s">
        <v>487</v>
      </c>
      <c r="K89" s="12"/>
      <c r="L89" s="18"/>
      <c r="M89" s="6"/>
      <c r="N89" s="6"/>
      <c r="O89" s="6"/>
      <c r="P89" s="6"/>
      <c r="Q89" s="6"/>
      <c r="R89" s="6"/>
    </row>
    <row r="90" spans="8:18" s="2" customFormat="1" hidden="1" x14ac:dyDescent="0.25">
      <c r="H90" s="4"/>
      <c r="I90" s="12" t="s">
        <v>440</v>
      </c>
      <c r="J90" s="12" t="s">
        <v>487</v>
      </c>
      <c r="K90" s="12"/>
      <c r="L90" s="18"/>
      <c r="M90" s="6"/>
      <c r="N90" s="6"/>
      <c r="O90" s="6"/>
      <c r="P90" s="6"/>
      <c r="Q90" s="6"/>
      <c r="R90" s="6"/>
    </row>
    <row r="91" spans="8:18" s="2" customFormat="1" hidden="1" x14ac:dyDescent="0.25">
      <c r="H91" s="4"/>
      <c r="I91" s="12" t="s">
        <v>441</v>
      </c>
      <c r="J91" s="12" t="s">
        <v>488</v>
      </c>
      <c r="K91" s="12"/>
      <c r="L91" s="18"/>
      <c r="M91" s="6"/>
      <c r="N91" s="6"/>
      <c r="O91" s="6"/>
      <c r="P91" s="6"/>
      <c r="Q91" s="6"/>
      <c r="R91" s="6"/>
    </row>
    <row r="92" spans="8:18" s="2" customFormat="1" hidden="1" x14ac:dyDescent="0.25">
      <c r="H92" s="4"/>
      <c r="I92" s="12" t="s">
        <v>442</v>
      </c>
      <c r="J92" s="12" t="s">
        <v>488</v>
      </c>
      <c r="K92" s="12"/>
      <c r="L92" s="6"/>
      <c r="M92" s="6"/>
      <c r="N92" s="6"/>
      <c r="O92" s="6"/>
      <c r="P92" s="6"/>
      <c r="Q92" s="6"/>
      <c r="R92" s="6"/>
    </row>
    <row r="93" spans="8:18" s="2" customFormat="1" hidden="1" x14ac:dyDescent="0.25">
      <c r="H93" s="4"/>
      <c r="I93" s="12" t="s">
        <v>443</v>
      </c>
      <c r="J93" s="12" t="s">
        <v>488</v>
      </c>
      <c r="K93" s="12"/>
      <c r="L93" s="6"/>
      <c r="M93" s="6"/>
      <c r="N93" s="6"/>
      <c r="O93" s="6"/>
      <c r="P93" s="6"/>
      <c r="Q93" s="6"/>
      <c r="R93" s="6"/>
    </row>
    <row r="94" spans="8:18" s="2" customFormat="1" hidden="1" x14ac:dyDescent="0.25">
      <c r="H94" s="4"/>
      <c r="I94" s="14"/>
      <c r="J94" s="69"/>
      <c r="K94" s="70"/>
      <c r="L94" s="18"/>
      <c r="M94" s="6"/>
      <c r="N94" s="6"/>
      <c r="O94" s="6"/>
      <c r="P94" s="6"/>
      <c r="Q94" s="6"/>
      <c r="R94" s="6"/>
    </row>
    <row r="95" spans="8:18" s="2" customFormat="1" hidden="1" x14ac:dyDescent="0.25">
      <c r="H95" s="4"/>
      <c r="I95" s="12" t="s">
        <v>489</v>
      </c>
      <c r="J95" s="12" t="s">
        <v>976</v>
      </c>
      <c r="K95" s="24" t="s">
        <v>402</v>
      </c>
      <c r="L95" s="5" t="s">
        <v>493</v>
      </c>
      <c r="M95" s="74" t="s">
        <v>503</v>
      </c>
      <c r="N95" s="6"/>
      <c r="O95" s="6"/>
      <c r="P95" s="6"/>
      <c r="Q95" s="6"/>
      <c r="R95" s="6"/>
    </row>
    <row r="96" spans="8:18" s="2" customFormat="1" hidden="1" x14ac:dyDescent="0.25">
      <c r="H96" s="4"/>
      <c r="I96" s="12" t="s">
        <v>490</v>
      </c>
      <c r="J96" s="5"/>
      <c r="K96" s="12" t="s">
        <v>492</v>
      </c>
      <c r="L96" s="25" t="s">
        <v>432</v>
      </c>
      <c r="M96" s="6"/>
      <c r="N96" s="6"/>
      <c r="O96" s="6"/>
      <c r="P96" s="6"/>
      <c r="Q96" s="6"/>
      <c r="R96" s="6"/>
    </row>
    <row r="97" spans="6:18" s="2" customFormat="1" hidden="1" x14ac:dyDescent="0.25">
      <c r="H97" s="4"/>
      <c r="I97" s="12" t="s">
        <v>491</v>
      </c>
      <c r="J97" s="12" t="s">
        <v>400</v>
      </c>
      <c r="K97" s="12" t="s">
        <v>971</v>
      </c>
      <c r="L97" s="25" t="s">
        <v>512</v>
      </c>
      <c r="M97" s="6"/>
      <c r="N97" s="6"/>
      <c r="O97" s="6"/>
      <c r="P97" s="6"/>
      <c r="Q97" s="6"/>
      <c r="R97" s="6"/>
    </row>
    <row r="98" spans="6:18" s="16" customFormat="1" hidden="1" x14ac:dyDescent="0.25">
      <c r="F98" s="2"/>
      <c r="H98" s="4"/>
      <c r="I98" s="12" t="s">
        <v>470</v>
      </c>
      <c r="J98" s="14"/>
      <c r="K98" s="15"/>
      <c r="L98" s="15"/>
      <c r="M98" s="15"/>
      <c r="N98" s="15"/>
      <c r="O98" s="15"/>
      <c r="P98" s="15"/>
      <c r="Q98" s="15"/>
      <c r="R98" s="15"/>
    </row>
    <row r="99" spans="6:18" s="2" customFormat="1" hidden="1" x14ac:dyDescent="0.25">
      <c r="H99" s="4"/>
      <c r="I99" s="12" t="s">
        <v>494</v>
      </c>
      <c r="J99" s="5"/>
      <c r="K99" s="6"/>
      <c r="L99" s="6"/>
      <c r="M99" s="6"/>
      <c r="N99" s="6"/>
      <c r="O99" s="6"/>
      <c r="P99" s="6"/>
      <c r="Q99" s="6"/>
      <c r="R99" s="6"/>
    </row>
    <row r="100" spans="6:18" s="2" customFormat="1" hidden="1" x14ac:dyDescent="0.25">
      <c r="H100" s="4"/>
      <c r="I100" s="12" t="s">
        <v>466</v>
      </c>
      <c r="J100" s="6"/>
      <c r="K100" s="6"/>
      <c r="L100" s="6"/>
      <c r="M100" s="6"/>
      <c r="N100" s="6"/>
      <c r="O100" s="6"/>
      <c r="P100" s="6"/>
      <c r="Q100" s="6"/>
      <c r="R100" s="6"/>
    </row>
    <row r="101" spans="6:18" s="2" customFormat="1" hidden="1" x14ac:dyDescent="0.25">
      <c r="H101" s="4"/>
      <c r="J101" s="5"/>
      <c r="K101" s="6"/>
      <c r="L101" s="6"/>
      <c r="M101" s="6"/>
      <c r="N101" s="6"/>
      <c r="O101" s="6"/>
      <c r="P101" s="6"/>
      <c r="Q101" s="6"/>
      <c r="R101" s="6"/>
    </row>
    <row r="102" spans="6:18" s="2" customFormat="1" hidden="1" x14ac:dyDescent="0.25">
      <c r="H102" s="4"/>
      <c r="I102" s="23" t="s">
        <v>403</v>
      </c>
      <c r="K102" s="6"/>
      <c r="L102" s="6"/>
      <c r="M102" s="6"/>
      <c r="N102" s="6"/>
      <c r="O102" s="6"/>
      <c r="P102" s="6"/>
      <c r="Q102" s="6"/>
      <c r="R102" s="6"/>
    </row>
    <row r="103" spans="6:18" s="2" customFormat="1" hidden="1" x14ac:dyDescent="0.25">
      <c r="H103" s="4"/>
      <c r="J103" s="69"/>
      <c r="K103" s="70"/>
      <c r="L103" s="18"/>
      <c r="M103" s="6"/>
      <c r="N103" s="6"/>
      <c r="O103" s="6"/>
      <c r="P103" s="6"/>
      <c r="Q103" s="6"/>
      <c r="R103" s="6"/>
    </row>
    <row r="104" spans="6:18" s="2" customFormat="1" hidden="1" x14ac:dyDescent="0.25">
      <c r="H104" s="4"/>
      <c r="I104" s="19" t="s">
        <v>498</v>
      </c>
      <c r="J104" s="69"/>
      <c r="K104" s="70"/>
      <c r="L104" s="18"/>
      <c r="M104" s="6"/>
      <c r="N104" s="6"/>
      <c r="O104" s="6"/>
      <c r="P104" s="6"/>
      <c r="Q104" s="6"/>
      <c r="R104" s="6"/>
    </row>
    <row r="105" spans="6:18" s="2" customFormat="1" hidden="1" x14ac:dyDescent="0.25">
      <c r="H105" s="4"/>
      <c r="I105" s="19" t="s">
        <v>499</v>
      </c>
      <c r="J105" s="69"/>
      <c r="K105" s="70"/>
      <c r="L105" s="18"/>
      <c r="M105" s="6"/>
      <c r="N105" s="6"/>
      <c r="O105" s="6"/>
      <c r="P105" s="6"/>
      <c r="Q105" s="6"/>
      <c r="R105" s="6"/>
    </row>
    <row r="106" spans="6:18" s="2" customFormat="1" hidden="1" x14ac:dyDescent="0.25">
      <c r="H106" s="4"/>
      <c r="I106" s="12" t="s">
        <v>500</v>
      </c>
      <c r="J106" s="69"/>
      <c r="K106" s="70"/>
      <c r="L106" s="18"/>
      <c r="M106" s="6"/>
      <c r="N106" s="6"/>
      <c r="O106" s="6"/>
      <c r="P106" s="6"/>
      <c r="Q106" s="6"/>
      <c r="R106" s="6"/>
    </row>
    <row r="107" spans="6:18" s="2" customFormat="1" hidden="1" x14ac:dyDescent="0.25">
      <c r="H107" s="4"/>
      <c r="I107" s="12" t="s">
        <v>501</v>
      </c>
      <c r="J107" s="69"/>
      <c r="K107" s="70"/>
      <c r="L107" s="18"/>
      <c r="M107" s="6"/>
      <c r="N107" s="6"/>
      <c r="O107" s="6"/>
      <c r="P107" s="6"/>
      <c r="Q107" s="6"/>
      <c r="R107" s="6"/>
    </row>
    <row r="108" spans="6:18" s="2" customFormat="1" ht="12.75" hidden="1" customHeight="1" x14ac:dyDescent="0.25">
      <c r="H108" s="4"/>
      <c r="I108" s="12" t="s">
        <v>502</v>
      </c>
      <c r="J108" s="69"/>
      <c r="K108" s="70"/>
      <c r="L108" s="18"/>
      <c r="M108" s="6"/>
      <c r="N108" s="6"/>
      <c r="O108" s="6"/>
      <c r="P108" s="6"/>
      <c r="Q108" s="6"/>
      <c r="R108" s="6"/>
    </row>
    <row r="109" spans="6:18" ht="11.25" hidden="1" customHeight="1" x14ac:dyDescent="0.25">
      <c r="I109" s="12" t="s">
        <v>1016</v>
      </c>
      <c r="J109" s="17"/>
      <c r="K109" s="17"/>
      <c r="L109" s="17"/>
    </row>
    <row r="110" spans="6:18" hidden="1" x14ac:dyDescent="0.25">
      <c r="I110" s="12" t="s">
        <v>1003</v>
      </c>
      <c r="L110" s="20"/>
      <c r="M110" s="20"/>
      <c r="N110" s="20"/>
      <c r="O110" s="20"/>
      <c r="P110" s="20"/>
      <c r="Q110" s="20"/>
      <c r="R110" s="20"/>
    </row>
    <row r="111" spans="6:18" hidden="1" x14ac:dyDescent="0.25">
      <c r="I111" s="12" t="s">
        <v>1004</v>
      </c>
      <c r="L111" s="20"/>
      <c r="M111" s="20"/>
      <c r="N111" s="20"/>
      <c r="O111" s="20"/>
      <c r="P111" s="20"/>
      <c r="Q111" s="20"/>
      <c r="R111" s="20"/>
    </row>
    <row r="112" spans="6:18" s="2" customFormat="1" hidden="1" x14ac:dyDescent="0.25">
      <c r="H112" s="4"/>
      <c r="I112" s="17"/>
      <c r="J112" s="69"/>
      <c r="K112" s="70"/>
      <c r="L112" s="18"/>
      <c r="M112" s="6"/>
      <c r="N112" s="6"/>
      <c r="O112" s="6"/>
      <c r="P112" s="6"/>
      <c r="Q112" s="6"/>
      <c r="R112" s="6"/>
    </row>
    <row r="113" spans="6:18" s="2" customFormat="1" hidden="1" x14ac:dyDescent="0.25">
      <c r="H113" s="20">
        <v>15</v>
      </c>
      <c r="I113" s="12" t="s">
        <v>521</v>
      </c>
      <c r="J113" s="33">
        <f t="shared" ref="J113:J130" si="0">H113</f>
        <v>15</v>
      </c>
      <c r="K113" s="12" t="e">
        <f>CONCATENATE("veoseliik",VLOOKUP(D16,I113:J130,2,FALSE))</f>
        <v>#N/A</v>
      </c>
      <c r="L113" s="20" t="s">
        <v>14</v>
      </c>
      <c r="N113" s="6"/>
      <c r="O113" s="6"/>
      <c r="P113" s="6"/>
      <c r="Q113" s="6"/>
      <c r="R113" s="6"/>
    </row>
    <row r="114" spans="6:18" s="2" customFormat="1" hidden="1" x14ac:dyDescent="0.25">
      <c r="H114" s="34">
        <v>16</v>
      </c>
      <c r="I114" s="12" t="s">
        <v>522</v>
      </c>
      <c r="J114" s="33">
        <f t="shared" si="0"/>
        <v>16</v>
      </c>
      <c r="K114" s="5"/>
      <c r="L114" s="20" t="s">
        <v>15</v>
      </c>
      <c r="N114" s="6"/>
      <c r="O114" s="6"/>
      <c r="P114" s="6"/>
      <c r="Q114" s="6"/>
      <c r="R114" s="6"/>
    </row>
    <row r="115" spans="6:18" s="2" customFormat="1" hidden="1" x14ac:dyDescent="0.25">
      <c r="H115" s="20">
        <v>11</v>
      </c>
      <c r="I115" s="12" t="s">
        <v>519</v>
      </c>
      <c r="J115" s="33">
        <f t="shared" si="0"/>
        <v>11</v>
      </c>
      <c r="L115" s="20" t="s">
        <v>10</v>
      </c>
      <c r="N115" s="6"/>
      <c r="O115" s="6"/>
      <c r="P115" s="6"/>
      <c r="Q115" s="6"/>
      <c r="R115" s="6"/>
    </row>
    <row r="116" spans="6:18" s="2" customFormat="1" hidden="1" x14ac:dyDescent="0.25">
      <c r="F116" s="20"/>
      <c r="H116" s="20">
        <v>13</v>
      </c>
      <c r="I116" s="12" t="s">
        <v>529</v>
      </c>
      <c r="J116" s="33">
        <f t="shared" si="0"/>
        <v>13</v>
      </c>
      <c r="K116" s="5"/>
      <c r="L116" s="20" t="s">
        <v>12</v>
      </c>
      <c r="N116" s="6"/>
      <c r="O116" s="6"/>
      <c r="P116" s="6"/>
      <c r="Q116" s="6"/>
      <c r="R116" s="6"/>
    </row>
    <row r="117" spans="6:18" s="2" customFormat="1" hidden="1" x14ac:dyDescent="0.25">
      <c r="F117" s="20"/>
      <c r="H117" s="20">
        <v>1</v>
      </c>
      <c r="I117" s="12" t="s">
        <v>536</v>
      </c>
      <c r="J117" s="33">
        <f t="shared" si="0"/>
        <v>1</v>
      </c>
      <c r="K117" s="6"/>
      <c r="L117" s="20" t="s">
        <v>1</v>
      </c>
      <c r="N117" s="6"/>
      <c r="O117" s="6"/>
      <c r="P117" s="6"/>
      <c r="Q117" s="6"/>
      <c r="R117" s="6"/>
    </row>
    <row r="118" spans="6:18" s="2" customFormat="1" hidden="1" x14ac:dyDescent="0.25">
      <c r="F118" s="20"/>
      <c r="H118" s="20">
        <v>2</v>
      </c>
      <c r="I118" s="12" t="s">
        <v>535</v>
      </c>
      <c r="J118" s="33">
        <f t="shared" si="0"/>
        <v>2</v>
      </c>
      <c r="K118" s="5"/>
      <c r="L118" s="20" t="s">
        <v>2</v>
      </c>
      <c r="N118" s="6"/>
      <c r="O118" s="6"/>
      <c r="P118" s="6"/>
      <c r="Q118" s="6"/>
      <c r="R118" s="6"/>
    </row>
    <row r="119" spans="6:18" s="2" customFormat="1" hidden="1" x14ac:dyDescent="0.25">
      <c r="H119" s="20">
        <v>10</v>
      </c>
      <c r="I119" s="12" t="s">
        <v>533</v>
      </c>
      <c r="J119" s="33">
        <f t="shared" si="0"/>
        <v>10</v>
      </c>
      <c r="K119" s="5"/>
      <c r="L119" s="20" t="s">
        <v>9</v>
      </c>
      <c r="N119" s="6"/>
      <c r="O119" s="6"/>
      <c r="P119" s="6"/>
      <c r="Q119" s="6"/>
      <c r="R119" s="6"/>
    </row>
    <row r="120" spans="6:18" s="2" customFormat="1" hidden="1" x14ac:dyDescent="0.25">
      <c r="H120" s="20">
        <v>6</v>
      </c>
      <c r="I120" s="12" t="s">
        <v>525</v>
      </c>
      <c r="J120" s="33">
        <f t="shared" si="0"/>
        <v>6</v>
      </c>
      <c r="K120" s="5"/>
      <c r="L120" s="20" t="s">
        <v>5</v>
      </c>
      <c r="N120" s="6"/>
      <c r="O120" s="6"/>
      <c r="P120" s="6"/>
      <c r="Q120" s="6"/>
      <c r="R120" s="6"/>
    </row>
    <row r="121" spans="6:18" s="2" customFormat="1" hidden="1" x14ac:dyDescent="0.25">
      <c r="F121" s="20"/>
      <c r="H121" s="20">
        <v>18</v>
      </c>
      <c r="I121" s="12" t="s">
        <v>520</v>
      </c>
      <c r="J121" s="33">
        <f t="shared" si="0"/>
        <v>18</v>
      </c>
      <c r="K121" s="5"/>
      <c r="L121" s="20" t="s">
        <v>17</v>
      </c>
      <c r="N121" s="6"/>
      <c r="O121" s="6"/>
      <c r="P121" s="6"/>
      <c r="Q121" s="6"/>
      <c r="R121" s="6"/>
    </row>
    <row r="122" spans="6:18" s="2" customFormat="1" hidden="1" x14ac:dyDescent="0.25">
      <c r="F122" s="20"/>
      <c r="H122" s="20">
        <v>12</v>
      </c>
      <c r="I122" s="12" t="s">
        <v>526</v>
      </c>
      <c r="J122" s="33">
        <f t="shared" si="0"/>
        <v>12</v>
      </c>
      <c r="K122" s="5"/>
      <c r="L122" s="20" t="s">
        <v>11</v>
      </c>
      <c r="N122" s="6"/>
      <c r="O122" s="6"/>
      <c r="P122" s="6"/>
      <c r="Q122" s="6"/>
      <c r="R122" s="6"/>
    </row>
    <row r="123" spans="6:18" s="2" customFormat="1" hidden="1" x14ac:dyDescent="0.25">
      <c r="H123" s="20">
        <v>4</v>
      </c>
      <c r="I123" s="12" t="s">
        <v>527</v>
      </c>
      <c r="J123" s="33">
        <f t="shared" si="0"/>
        <v>4</v>
      </c>
      <c r="K123" s="5"/>
      <c r="L123" s="20" t="s">
        <v>3</v>
      </c>
      <c r="N123" s="6"/>
      <c r="O123" s="6"/>
      <c r="P123" s="6"/>
      <c r="Q123" s="6"/>
      <c r="R123" s="6"/>
    </row>
    <row r="124" spans="6:18" s="2" customFormat="1" hidden="1" x14ac:dyDescent="0.25">
      <c r="F124" s="20"/>
      <c r="H124" s="20">
        <v>17</v>
      </c>
      <c r="I124" s="12" t="s">
        <v>532</v>
      </c>
      <c r="J124" s="33">
        <f t="shared" si="0"/>
        <v>17</v>
      </c>
      <c r="K124" s="5"/>
      <c r="L124" s="20" t="s">
        <v>16</v>
      </c>
      <c r="N124" s="6"/>
      <c r="O124" s="6"/>
      <c r="P124" s="6"/>
      <c r="Q124" s="6"/>
      <c r="R124" s="6"/>
    </row>
    <row r="125" spans="6:18" s="2" customFormat="1" hidden="1" x14ac:dyDescent="0.25">
      <c r="H125" s="20">
        <v>9</v>
      </c>
      <c r="I125" s="12" t="s">
        <v>528</v>
      </c>
      <c r="J125" s="33">
        <f t="shared" si="0"/>
        <v>9</v>
      </c>
      <c r="K125" s="5"/>
      <c r="L125" s="20" t="s">
        <v>8</v>
      </c>
      <c r="N125" s="6"/>
      <c r="O125" s="6"/>
      <c r="P125" s="6"/>
      <c r="Q125" s="6"/>
      <c r="R125" s="6"/>
    </row>
    <row r="126" spans="6:18" s="2" customFormat="1" hidden="1" x14ac:dyDescent="0.25">
      <c r="F126" s="20"/>
      <c r="H126" s="20">
        <v>7</v>
      </c>
      <c r="I126" s="12" t="s">
        <v>523</v>
      </c>
      <c r="J126" s="33">
        <f t="shared" si="0"/>
        <v>7</v>
      </c>
      <c r="K126" s="5"/>
      <c r="L126" s="20" t="s">
        <v>6</v>
      </c>
      <c r="N126" s="6"/>
      <c r="O126" s="6"/>
      <c r="P126" s="6"/>
      <c r="Q126" s="6"/>
      <c r="R126" s="6"/>
    </row>
    <row r="127" spans="6:18" s="2" customFormat="1" hidden="1" x14ac:dyDescent="0.25">
      <c r="H127" s="20">
        <v>5</v>
      </c>
      <c r="I127" s="12" t="s">
        <v>524</v>
      </c>
      <c r="J127" s="33">
        <f t="shared" si="0"/>
        <v>5</v>
      </c>
      <c r="K127" s="5"/>
      <c r="L127" s="20" t="s">
        <v>4</v>
      </c>
      <c r="N127" s="6"/>
      <c r="O127" s="6"/>
      <c r="P127" s="6"/>
      <c r="Q127" s="6"/>
      <c r="R127" s="6"/>
    </row>
    <row r="128" spans="6:18" s="2" customFormat="1" hidden="1" x14ac:dyDescent="0.25">
      <c r="F128" s="20"/>
      <c r="H128" s="20">
        <v>8</v>
      </c>
      <c r="I128" s="12" t="s">
        <v>534</v>
      </c>
      <c r="J128" s="33">
        <f t="shared" si="0"/>
        <v>8</v>
      </c>
      <c r="K128" s="5"/>
      <c r="L128" s="20" t="s">
        <v>7</v>
      </c>
      <c r="N128" s="6"/>
      <c r="O128" s="6"/>
      <c r="P128" s="6"/>
      <c r="Q128" s="6"/>
      <c r="R128" s="6"/>
    </row>
    <row r="129" spans="6:18" s="2" customFormat="1" hidden="1" x14ac:dyDescent="0.25">
      <c r="F129" s="20"/>
      <c r="H129" s="20">
        <v>14</v>
      </c>
      <c r="I129" s="12" t="s">
        <v>530</v>
      </c>
      <c r="J129" s="33">
        <f t="shared" si="0"/>
        <v>14</v>
      </c>
      <c r="K129" s="5"/>
      <c r="L129" s="20" t="s">
        <v>13</v>
      </c>
      <c r="N129" s="6"/>
      <c r="O129" s="6"/>
      <c r="P129" s="6"/>
      <c r="Q129" s="6"/>
      <c r="R129" s="6"/>
    </row>
    <row r="130" spans="6:18" s="2" customFormat="1" hidden="1" x14ac:dyDescent="0.25">
      <c r="F130" s="20"/>
      <c r="H130" s="20">
        <v>3</v>
      </c>
      <c r="I130" s="12" t="s">
        <v>531</v>
      </c>
      <c r="J130" s="33">
        <f t="shared" si="0"/>
        <v>3</v>
      </c>
      <c r="K130" s="5"/>
      <c r="L130" s="20" t="s">
        <v>56</v>
      </c>
      <c r="N130" s="6"/>
      <c r="O130" s="6"/>
      <c r="P130" s="6"/>
      <c r="Q130" s="6"/>
      <c r="R130" s="6"/>
    </row>
    <row r="131" spans="6:18" s="2" customFormat="1" hidden="1" x14ac:dyDescent="0.25">
      <c r="H131" s="20"/>
      <c r="I131" s="20"/>
      <c r="J131" s="5"/>
      <c r="K131" s="5"/>
      <c r="L131" s="20"/>
      <c r="M131" s="20"/>
      <c r="N131" s="6"/>
      <c r="O131" s="6"/>
      <c r="P131" s="6"/>
      <c r="Q131" s="6"/>
      <c r="R131" s="6"/>
    </row>
    <row r="132" spans="6:18" s="2" customFormat="1" hidden="1" x14ac:dyDescent="0.25">
      <c r="H132" s="20">
        <v>1</v>
      </c>
      <c r="I132" s="20" t="s">
        <v>536</v>
      </c>
      <c r="J132" s="71">
        <f>AVERAGE(L132:L140)</f>
        <v>0.1822222222222222</v>
      </c>
      <c r="K132" s="12" t="s">
        <v>405</v>
      </c>
      <c r="L132" s="35">
        <v>0.2</v>
      </c>
      <c r="M132" s="20" t="s">
        <v>404</v>
      </c>
      <c r="N132" s="6"/>
      <c r="O132" s="6"/>
      <c r="P132" s="6"/>
      <c r="Q132" s="6"/>
      <c r="R132" s="6"/>
    </row>
    <row r="133" spans="6:18" s="2" customFormat="1" hidden="1" x14ac:dyDescent="0.25">
      <c r="H133" s="20"/>
      <c r="I133" s="20"/>
      <c r="J133" s="5"/>
      <c r="K133" s="12" t="s">
        <v>21</v>
      </c>
      <c r="L133" s="35">
        <v>0.2</v>
      </c>
      <c r="M133" s="20" t="s">
        <v>20</v>
      </c>
      <c r="N133" s="6"/>
      <c r="O133" s="6"/>
      <c r="P133" s="6"/>
      <c r="Q133" s="6"/>
      <c r="R133" s="6"/>
    </row>
    <row r="134" spans="6:18" s="2" customFormat="1" hidden="1" x14ac:dyDescent="0.25">
      <c r="H134" s="20"/>
      <c r="I134" s="20"/>
      <c r="J134" s="5"/>
      <c r="K134" s="12" t="s">
        <v>23</v>
      </c>
      <c r="L134" s="35">
        <v>0.2</v>
      </c>
      <c r="M134" s="20" t="s">
        <v>22</v>
      </c>
      <c r="N134" s="6"/>
      <c r="O134" s="6"/>
      <c r="P134" s="6"/>
      <c r="Q134" s="6"/>
      <c r="R134" s="6"/>
    </row>
    <row r="135" spans="6:18" s="2" customFormat="1" hidden="1" x14ac:dyDescent="0.25">
      <c r="H135" s="20"/>
      <c r="I135" s="20"/>
      <c r="J135" s="5"/>
      <c r="K135" s="12" t="s">
        <v>25</v>
      </c>
      <c r="L135" s="35">
        <v>0.16</v>
      </c>
      <c r="M135" s="20" t="s">
        <v>24</v>
      </c>
      <c r="N135" s="6"/>
      <c r="O135" s="6"/>
      <c r="P135" s="6"/>
      <c r="Q135" s="6"/>
      <c r="R135" s="6"/>
    </row>
    <row r="136" spans="6:18" s="2" customFormat="1" hidden="1" x14ac:dyDescent="0.25">
      <c r="H136" s="20"/>
      <c r="I136" s="20"/>
      <c r="J136" s="5"/>
      <c r="K136" s="12" t="s">
        <v>27</v>
      </c>
      <c r="L136" s="35">
        <v>0.16</v>
      </c>
      <c r="M136" s="20" t="s">
        <v>26</v>
      </c>
      <c r="N136" s="6"/>
      <c r="O136" s="6"/>
      <c r="P136" s="6"/>
      <c r="Q136" s="6"/>
      <c r="R136" s="6"/>
    </row>
    <row r="137" spans="6:18" s="2" customFormat="1" hidden="1" x14ac:dyDescent="0.25">
      <c r="H137" s="20"/>
      <c r="I137" s="20"/>
      <c r="J137" s="5"/>
      <c r="K137" s="12" t="s">
        <v>31</v>
      </c>
      <c r="L137" s="35">
        <v>0.2</v>
      </c>
      <c r="M137" s="20" t="s">
        <v>30</v>
      </c>
      <c r="N137" s="6"/>
      <c r="O137" s="6"/>
      <c r="P137" s="6"/>
      <c r="Q137" s="6"/>
      <c r="R137" s="6"/>
    </row>
    <row r="138" spans="6:18" s="2" customFormat="1" hidden="1" x14ac:dyDescent="0.25">
      <c r="H138" s="20"/>
      <c r="I138" s="20"/>
      <c r="J138" s="5"/>
      <c r="K138" s="12" t="s">
        <v>33</v>
      </c>
      <c r="L138" s="35">
        <v>0.2</v>
      </c>
      <c r="M138" s="20" t="s">
        <v>32</v>
      </c>
      <c r="N138" s="6"/>
      <c r="O138" s="6"/>
      <c r="P138" s="6"/>
      <c r="Q138" s="6"/>
      <c r="R138" s="6"/>
    </row>
    <row r="139" spans="6:18" s="2" customFormat="1" hidden="1" x14ac:dyDescent="0.25">
      <c r="J139" s="6"/>
      <c r="K139" s="12" t="s">
        <v>19</v>
      </c>
      <c r="L139" s="35">
        <v>0.16</v>
      </c>
      <c r="M139" s="20" t="s">
        <v>18</v>
      </c>
      <c r="N139" s="6"/>
      <c r="O139" s="6"/>
      <c r="P139" s="6"/>
      <c r="Q139" s="6"/>
      <c r="R139" s="6"/>
    </row>
    <row r="140" spans="6:18" hidden="1" x14ac:dyDescent="0.25">
      <c r="H140" s="20"/>
      <c r="I140" s="20"/>
      <c r="K140" s="12" t="s">
        <v>35</v>
      </c>
      <c r="L140" s="35">
        <v>0.16</v>
      </c>
      <c r="M140" s="20" t="s">
        <v>34</v>
      </c>
    </row>
    <row r="141" spans="6:18" hidden="1" x14ac:dyDescent="0.25">
      <c r="H141" s="20"/>
      <c r="I141" s="20"/>
      <c r="K141" s="12">
        <v>0</v>
      </c>
      <c r="L141" s="35"/>
      <c r="M141" s="20"/>
    </row>
    <row r="142" spans="6:18" hidden="1" x14ac:dyDescent="0.25">
      <c r="F142" s="2"/>
      <c r="H142" s="20">
        <v>2</v>
      </c>
      <c r="I142" s="20" t="s">
        <v>535</v>
      </c>
      <c r="J142" s="71">
        <f>AVERAGE(L142:L153)</f>
        <v>0.20666666666666669</v>
      </c>
      <c r="K142" s="12" t="s">
        <v>37</v>
      </c>
      <c r="L142" s="35">
        <v>0.22</v>
      </c>
      <c r="M142" s="20" t="s">
        <v>36</v>
      </c>
    </row>
    <row r="143" spans="6:18" hidden="1" x14ac:dyDescent="0.25">
      <c r="H143" s="20"/>
      <c r="I143" s="20"/>
      <c r="K143" s="12" t="s">
        <v>39</v>
      </c>
      <c r="L143" s="35">
        <v>0.2</v>
      </c>
      <c r="M143" s="20" t="s">
        <v>38</v>
      </c>
    </row>
    <row r="144" spans="6:18" hidden="1" x14ac:dyDescent="0.25">
      <c r="H144" s="20"/>
      <c r="I144" s="20"/>
      <c r="K144" s="12" t="s">
        <v>41</v>
      </c>
      <c r="L144" s="35">
        <v>0.2</v>
      </c>
      <c r="M144" s="20" t="s">
        <v>40</v>
      </c>
    </row>
    <row r="145" spans="6:18" s="2" customFormat="1" hidden="1" x14ac:dyDescent="0.25">
      <c r="H145" s="20"/>
      <c r="I145" s="20"/>
      <c r="J145" s="5"/>
      <c r="K145" s="12" t="s">
        <v>29</v>
      </c>
      <c r="L145" s="35">
        <v>0.2</v>
      </c>
      <c r="M145" s="20" t="s">
        <v>28</v>
      </c>
      <c r="N145" s="6"/>
      <c r="O145" s="6"/>
      <c r="P145" s="6"/>
      <c r="Q145" s="6"/>
      <c r="R145" s="6"/>
    </row>
    <row r="146" spans="6:18" hidden="1" x14ac:dyDescent="0.25">
      <c r="H146" s="20"/>
      <c r="I146" s="20"/>
      <c r="K146" s="12" t="s">
        <v>43</v>
      </c>
      <c r="L146" s="35">
        <v>0.18</v>
      </c>
      <c r="M146" s="20" t="s">
        <v>42</v>
      </c>
    </row>
    <row r="147" spans="6:18" hidden="1" x14ac:dyDescent="0.25">
      <c r="H147" s="20"/>
      <c r="I147" s="20"/>
      <c r="K147" s="12" t="s">
        <v>45</v>
      </c>
      <c r="L147" s="35">
        <v>0.16</v>
      </c>
      <c r="M147" s="20" t="s">
        <v>44</v>
      </c>
    </row>
    <row r="148" spans="6:18" hidden="1" x14ac:dyDescent="0.25">
      <c r="H148" s="20"/>
      <c r="I148" s="20"/>
      <c r="K148" s="12" t="s">
        <v>47</v>
      </c>
      <c r="L148" s="35">
        <v>0.24</v>
      </c>
      <c r="M148" s="20" t="s">
        <v>46</v>
      </c>
    </row>
    <row r="149" spans="6:18" hidden="1" x14ac:dyDescent="0.25">
      <c r="H149" s="20"/>
      <c r="I149" s="20"/>
      <c r="K149" s="12" t="s">
        <v>49</v>
      </c>
      <c r="L149" s="35">
        <v>0.24</v>
      </c>
      <c r="M149" s="20" t="s">
        <v>48</v>
      </c>
    </row>
    <row r="150" spans="6:18" s="2" customFormat="1" hidden="1" x14ac:dyDescent="0.25">
      <c r="H150" s="20"/>
      <c r="I150" s="20"/>
      <c r="J150" s="5"/>
      <c r="K150" s="12" t="s">
        <v>407</v>
      </c>
      <c r="L150" s="35">
        <v>0.2</v>
      </c>
      <c r="M150" s="20" t="s">
        <v>406</v>
      </c>
      <c r="N150" s="6"/>
      <c r="O150" s="6"/>
      <c r="P150" s="6"/>
      <c r="Q150" s="6"/>
      <c r="R150" s="6"/>
    </row>
    <row r="151" spans="6:18" hidden="1" x14ac:dyDescent="0.25">
      <c r="H151" s="20"/>
      <c r="I151" s="20"/>
      <c r="K151" s="12" t="s">
        <v>51</v>
      </c>
      <c r="L151" s="35">
        <v>0.24</v>
      </c>
      <c r="M151" s="20" t="s">
        <v>50</v>
      </c>
    </row>
    <row r="152" spans="6:18" hidden="1" x14ac:dyDescent="0.25">
      <c r="H152" s="20"/>
      <c r="I152" s="20"/>
      <c r="K152" s="12" t="s">
        <v>53</v>
      </c>
      <c r="L152" s="35">
        <v>0.2</v>
      </c>
      <c r="M152" s="20" t="s">
        <v>52</v>
      </c>
    </row>
    <row r="153" spans="6:18" hidden="1" x14ac:dyDescent="0.25">
      <c r="H153" s="20"/>
      <c r="I153" s="20"/>
      <c r="K153" s="12" t="s">
        <v>55</v>
      </c>
      <c r="L153" s="35">
        <v>0.2</v>
      </c>
      <c r="M153" s="20" t="s">
        <v>54</v>
      </c>
    </row>
    <row r="154" spans="6:18" hidden="1" x14ac:dyDescent="0.25">
      <c r="H154" s="20"/>
      <c r="I154" s="20"/>
      <c r="K154" s="12">
        <v>0</v>
      </c>
      <c r="L154" s="35"/>
      <c r="M154" s="20"/>
    </row>
    <row r="155" spans="6:18" hidden="1" x14ac:dyDescent="0.25">
      <c r="F155" s="2"/>
      <c r="H155" s="20">
        <v>3</v>
      </c>
      <c r="I155" s="20" t="s">
        <v>531</v>
      </c>
      <c r="J155" s="71">
        <f>AVERAGE(L155:L163)</f>
        <v>0.23333333333333334</v>
      </c>
      <c r="K155" s="12" t="s">
        <v>58</v>
      </c>
      <c r="L155" s="35">
        <v>0.4</v>
      </c>
      <c r="M155" s="20" t="s">
        <v>57</v>
      </c>
    </row>
    <row r="156" spans="6:18" hidden="1" x14ac:dyDescent="0.25">
      <c r="H156" s="20"/>
      <c r="I156" s="20"/>
      <c r="K156" s="12" t="s">
        <v>60</v>
      </c>
      <c r="L156" s="35">
        <v>0.12</v>
      </c>
      <c r="M156" s="20" t="s">
        <v>59</v>
      </c>
    </row>
    <row r="157" spans="6:18" hidden="1" x14ac:dyDescent="0.25">
      <c r="H157" s="20"/>
      <c r="I157" s="20"/>
      <c r="K157" s="12" t="s">
        <v>62</v>
      </c>
      <c r="L157" s="35">
        <v>0.16</v>
      </c>
      <c r="M157" s="20" t="s">
        <v>61</v>
      </c>
    </row>
    <row r="158" spans="6:18" hidden="1" x14ac:dyDescent="0.25">
      <c r="H158" s="20"/>
      <c r="I158" s="20"/>
      <c r="K158" s="12" t="s">
        <v>64</v>
      </c>
      <c r="L158" s="35">
        <v>0.28000000000000003</v>
      </c>
      <c r="M158" s="20" t="s">
        <v>63</v>
      </c>
    </row>
    <row r="159" spans="6:18" hidden="1" x14ac:dyDescent="0.25">
      <c r="H159" s="20"/>
      <c r="I159" s="20"/>
      <c r="K159" s="12" t="s">
        <v>66</v>
      </c>
      <c r="L159" s="35">
        <v>0.14000000000000001</v>
      </c>
      <c r="M159" s="20" t="s">
        <v>65</v>
      </c>
    </row>
    <row r="160" spans="6:18" hidden="1" x14ac:dyDescent="0.25">
      <c r="H160" s="20"/>
      <c r="I160" s="20"/>
      <c r="K160" s="12" t="s">
        <v>68</v>
      </c>
      <c r="L160" s="35">
        <v>0.2</v>
      </c>
      <c r="M160" s="20" t="s">
        <v>67</v>
      </c>
    </row>
    <row r="161" spans="6:13" hidden="1" x14ac:dyDescent="0.25">
      <c r="H161" s="20"/>
      <c r="I161" s="20"/>
      <c r="K161" s="12" t="s">
        <v>70</v>
      </c>
      <c r="L161" s="35">
        <v>0.22</v>
      </c>
      <c r="M161" s="20" t="s">
        <v>69</v>
      </c>
    </row>
    <row r="162" spans="6:13" hidden="1" x14ac:dyDescent="0.25">
      <c r="H162" s="20"/>
      <c r="I162" s="20"/>
      <c r="K162" s="12" t="s">
        <v>72</v>
      </c>
      <c r="L162" s="35">
        <v>0.26</v>
      </c>
      <c r="M162" s="20" t="s">
        <v>71</v>
      </c>
    </row>
    <row r="163" spans="6:13" hidden="1" x14ac:dyDescent="0.25">
      <c r="H163" s="20"/>
      <c r="I163" s="20"/>
      <c r="K163" s="12" t="s">
        <v>74</v>
      </c>
      <c r="L163" s="35">
        <v>0.32</v>
      </c>
      <c r="M163" s="20" t="s">
        <v>73</v>
      </c>
    </row>
    <row r="164" spans="6:13" hidden="1" x14ac:dyDescent="0.25">
      <c r="H164" s="20"/>
      <c r="I164" s="20"/>
      <c r="K164" s="12">
        <v>0</v>
      </c>
      <c r="L164" s="35"/>
      <c r="M164" s="20"/>
    </row>
    <row r="165" spans="6:13" hidden="1" x14ac:dyDescent="0.25">
      <c r="F165" s="2"/>
      <c r="H165" s="20">
        <v>4</v>
      </c>
      <c r="I165" s="20" t="s">
        <v>527</v>
      </c>
      <c r="J165" s="71">
        <f>AVERAGE(L165:L176)</f>
        <v>0.20499999999999996</v>
      </c>
      <c r="K165" s="12" t="s">
        <v>410</v>
      </c>
      <c r="L165" s="35">
        <v>0.08</v>
      </c>
      <c r="M165" s="20" t="s">
        <v>411</v>
      </c>
    </row>
    <row r="166" spans="6:13" hidden="1" x14ac:dyDescent="0.25">
      <c r="H166" s="20"/>
      <c r="I166" s="20"/>
      <c r="K166" s="12" t="s">
        <v>76</v>
      </c>
      <c r="L166" s="35">
        <v>0.24</v>
      </c>
      <c r="M166" s="20" t="s">
        <v>75</v>
      </c>
    </row>
    <row r="167" spans="6:13" hidden="1" x14ac:dyDescent="0.25">
      <c r="H167" s="20"/>
      <c r="I167" s="20"/>
      <c r="K167" s="12" t="s">
        <v>409</v>
      </c>
      <c r="L167" s="35">
        <v>0.32</v>
      </c>
      <c r="M167" s="20" t="s">
        <v>408</v>
      </c>
    </row>
    <row r="168" spans="6:13" hidden="1" x14ac:dyDescent="0.25">
      <c r="H168" s="20"/>
      <c r="I168" s="20"/>
      <c r="K168" s="12" t="s">
        <v>415</v>
      </c>
      <c r="L168" s="35">
        <v>0.08</v>
      </c>
      <c r="M168" s="20" t="s">
        <v>414</v>
      </c>
    </row>
    <row r="169" spans="6:13" hidden="1" x14ac:dyDescent="0.25">
      <c r="H169" s="20"/>
      <c r="I169" s="20"/>
      <c r="K169" s="12" t="s">
        <v>78</v>
      </c>
      <c r="L169" s="35">
        <v>0.08</v>
      </c>
      <c r="M169" s="20" t="s">
        <v>77</v>
      </c>
    </row>
    <row r="170" spans="6:13" hidden="1" x14ac:dyDescent="0.25">
      <c r="H170" s="20"/>
      <c r="I170" s="20"/>
      <c r="K170" s="12" t="s">
        <v>412</v>
      </c>
      <c r="L170" s="35">
        <v>0.22</v>
      </c>
      <c r="M170" s="20" t="s">
        <v>413</v>
      </c>
    </row>
    <row r="171" spans="6:13" hidden="1" x14ac:dyDescent="0.25">
      <c r="H171" s="20"/>
      <c r="I171" s="20"/>
      <c r="K171" s="12" t="s">
        <v>80</v>
      </c>
      <c r="L171" s="35">
        <v>0.4</v>
      </c>
      <c r="M171" s="20" t="s">
        <v>79</v>
      </c>
    </row>
    <row r="172" spans="6:13" hidden="1" x14ac:dyDescent="0.25">
      <c r="H172" s="20"/>
      <c r="I172" s="20"/>
      <c r="K172" s="12" t="s">
        <v>82</v>
      </c>
      <c r="L172" s="35">
        <v>0.24</v>
      </c>
      <c r="M172" s="20" t="s">
        <v>81</v>
      </c>
    </row>
    <row r="173" spans="6:13" hidden="1" x14ac:dyDescent="0.25">
      <c r="H173" s="20"/>
      <c r="I173" s="20"/>
      <c r="K173" s="12" t="s">
        <v>84</v>
      </c>
      <c r="L173" s="35">
        <v>0.12</v>
      </c>
      <c r="M173" s="20" t="s">
        <v>83</v>
      </c>
    </row>
    <row r="174" spans="6:13" hidden="1" x14ac:dyDescent="0.25">
      <c r="H174" s="20"/>
      <c r="I174" s="20"/>
      <c r="K174" s="12" t="s">
        <v>86</v>
      </c>
      <c r="L174" s="35">
        <v>0.12</v>
      </c>
      <c r="M174" s="20" t="s">
        <v>85</v>
      </c>
    </row>
    <row r="175" spans="6:13" hidden="1" x14ac:dyDescent="0.25">
      <c r="H175" s="20"/>
      <c r="I175" s="20"/>
      <c r="K175" s="12" t="s">
        <v>88</v>
      </c>
      <c r="L175" s="35">
        <v>0.24</v>
      </c>
      <c r="M175" s="20" t="s">
        <v>87</v>
      </c>
    </row>
    <row r="176" spans="6:13" hidden="1" x14ac:dyDescent="0.25">
      <c r="H176" s="20"/>
      <c r="I176" s="20"/>
      <c r="K176" s="12" t="s">
        <v>90</v>
      </c>
      <c r="L176" s="35">
        <v>0.32</v>
      </c>
      <c r="M176" s="20" t="s">
        <v>89</v>
      </c>
    </row>
    <row r="177" spans="6:13" hidden="1" x14ac:dyDescent="0.25">
      <c r="H177" s="20"/>
      <c r="I177" s="20"/>
      <c r="K177" s="12">
        <v>0</v>
      </c>
      <c r="L177" s="35"/>
      <c r="M177" s="20"/>
    </row>
    <row r="178" spans="6:13" hidden="1" x14ac:dyDescent="0.25">
      <c r="F178" s="2"/>
      <c r="H178" s="20">
        <v>5</v>
      </c>
      <c r="I178" s="20" t="s">
        <v>524</v>
      </c>
      <c r="J178" s="71">
        <f>AVERAGE(L178:L185)</f>
        <v>0.38750000000000007</v>
      </c>
      <c r="K178" s="12" t="s">
        <v>92</v>
      </c>
      <c r="L178" s="35">
        <v>0.32</v>
      </c>
      <c r="M178" s="20" t="s">
        <v>91</v>
      </c>
    </row>
    <row r="179" spans="6:13" hidden="1" x14ac:dyDescent="0.25">
      <c r="H179" s="20"/>
      <c r="I179" s="20"/>
      <c r="K179" s="12" t="s">
        <v>94</v>
      </c>
      <c r="L179" s="35">
        <v>0.8</v>
      </c>
      <c r="M179" s="20" t="s">
        <v>93</v>
      </c>
    </row>
    <row r="180" spans="6:13" hidden="1" x14ac:dyDescent="0.25">
      <c r="H180" s="20"/>
      <c r="I180" s="20"/>
      <c r="K180" s="12" t="s">
        <v>96</v>
      </c>
      <c r="L180" s="35">
        <v>0.24</v>
      </c>
      <c r="M180" s="20" t="s">
        <v>95</v>
      </c>
    </row>
    <row r="181" spans="6:13" hidden="1" x14ac:dyDescent="0.25">
      <c r="H181" s="20"/>
      <c r="I181" s="20"/>
      <c r="K181" s="12" t="s">
        <v>98</v>
      </c>
      <c r="L181" s="35">
        <v>0.32</v>
      </c>
      <c r="M181" s="20" t="s">
        <v>97</v>
      </c>
    </row>
    <row r="182" spans="6:13" hidden="1" x14ac:dyDescent="0.25">
      <c r="H182" s="20"/>
      <c r="I182" s="20"/>
      <c r="K182" s="12" t="s">
        <v>100</v>
      </c>
      <c r="L182" s="35">
        <v>0.12</v>
      </c>
      <c r="M182" s="20" t="s">
        <v>99</v>
      </c>
    </row>
    <row r="183" spans="6:13" hidden="1" x14ac:dyDescent="0.25">
      <c r="H183" s="20"/>
      <c r="I183" s="20"/>
      <c r="K183" s="12" t="s">
        <v>102</v>
      </c>
      <c r="L183" s="35">
        <v>0.1</v>
      </c>
      <c r="M183" s="20" t="s">
        <v>101</v>
      </c>
    </row>
    <row r="184" spans="6:13" hidden="1" x14ac:dyDescent="0.25">
      <c r="H184" s="20"/>
      <c r="I184" s="20"/>
      <c r="K184" s="12" t="s">
        <v>104</v>
      </c>
      <c r="L184" s="35">
        <v>1</v>
      </c>
      <c r="M184" s="20" t="s">
        <v>103</v>
      </c>
    </row>
    <row r="185" spans="6:13" hidden="1" x14ac:dyDescent="0.25">
      <c r="H185" s="20"/>
      <c r="I185" s="20"/>
      <c r="K185" s="12" t="s">
        <v>106</v>
      </c>
      <c r="L185" s="35">
        <v>0.2</v>
      </c>
      <c r="M185" s="20" t="s">
        <v>105</v>
      </c>
    </row>
    <row r="186" spans="6:13" hidden="1" x14ac:dyDescent="0.25">
      <c r="H186" s="20"/>
      <c r="I186" s="20"/>
      <c r="K186" s="12">
        <v>0</v>
      </c>
      <c r="L186" s="35"/>
      <c r="M186" s="20"/>
    </row>
    <row r="187" spans="6:13" hidden="1" x14ac:dyDescent="0.25">
      <c r="F187" s="2"/>
      <c r="H187" s="20">
        <v>6</v>
      </c>
      <c r="I187" s="20" t="s">
        <v>525</v>
      </c>
      <c r="J187" s="71">
        <f>AVERAGE(L187:L194)</f>
        <v>0.62250000000000005</v>
      </c>
      <c r="K187" s="12" t="s">
        <v>108</v>
      </c>
      <c r="L187" s="35">
        <v>1</v>
      </c>
      <c r="M187" s="20" t="s">
        <v>107</v>
      </c>
    </row>
    <row r="188" spans="6:13" hidden="1" x14ac:dyDescent="0.25">
      <c r="H188" s="20"/>
      <c r="I188" s="20"/>
      <c r="K188" s="12" t="s">
        <v>110</v>
      </c>
      <c r="L188" s="35">
        <v>0.8</v>
      </c>
      <c r="M188" s="20" t="s">
        <v>109</v>
      </c>
    </row>
    <row r="189" spans="6:13" hidden="1" x14ac:dyDescent="0.25">
      <c r="H189" s="20"/>
      <c r="I189" s="20"/>
      <c r="K189" s="12" t="s">
        <v>112</v>
      </c>
      <c r="L189" s="35">
        <v>0.4</v>
      </c>
      <c r="M189" s="20" t="s">
        <v>111</v>
      </c>
    </row>
    <row r="190" spans="6:13" hidden="1" x14ac:dyDescent="0.25">
      <c r="H190" s="20"/>
      <c r="I190" s="20"/>
      <c r="K190" s="12" t="s">
        <v>114</v>
      </c>
      <c r="L190" s="35">
        <v>0.4</v>
      </c>
      <c r="M190" s="20" t="s">
        <v>113</v>
      </c>
    </row>
    <row r="191" spans="6:13" hidden="1" x14ac:dyDescent="0.25">
      <c r="H191" s="20"/>
      <c r="I191" s="20"/>
      <c r="K191" s="12" t="s">
        <v>116</v>
      </c>
      <c r="L191" s="35">
        <v>1.1000000000000001</v>
      </c>
      <c r="M191" s="20" t="s">
        <v>115</v>
      </c>
    </row>
    <row r="192" spans="6:13" hidden="1" x14ac:dyDescent="0.25">
      <c r="H192" s="20"/>
      <c r="I192" s="20"/>
      <c r="K192" s="12" t="s">
        <v>118</v>
      </c>
      <c r="L192" s="35">
        <v>0.48</v>
      </c>
      <c r="M192" s="20" t="s">
        <v>117</v>
      </c>
    </row>
    <row r="193" spans="6:13" hidden="1" x14ac:dyDescent="0.25">
      <c r="H193" s="20"/>
      <c r="I193" s="20"/>
      <c r="K193" s="12" t="s">
        <v>120</v>
      </c>
      <c r="L193" s="35">
        <v>0.32</v>
      </c>
      <c r="M193" s="20" t="s">
        <v>119</v>
      </c>
    </row>
    <row r="194" spans="6:13" hidden="1" x14ac:dyDescent="0.25">
      <c r="H194" s="20"/>
      <c r="I194" s="20"/>
      <c r="K194" s="12" t="s">
        <v>122</v>
      </c>
      <c r="L194" s="35">
        <v>0.48</v>
      </c>
      <c r="M194" s="20" t="s">
        <v>121</v>
      </c>
    </row>
    <row r="195" spans="6:13" hidden="1" x14ac:dyDescent="0.25">
      <c r="H195" s="20"/>
      <c r="I195" s="20"/>
      <c r="K195" s="12">
        <v>0</v>
      </c>
      <c r="L195" s="35"/>
      <c r="M195" s="20"/>
    </row>
    <row r="196" spans="6:13" hidden="1" x14ac:dyDescent="0.25">
      <c r="F196" s="2"/>
      <c r="H196" s="20">
        <v>7</v>
      </c>
      <c r="I196" s="20" t="s">
        <v>523</v>
      </c>
      <c r="J196" s="71">
        <f>AVERAGE(L196:L204)</f>
        <v>0.22222222222222221</v>
      </c>
      <c r="K196" s="12" t="s">
        <v>124</v>
      </c>
      <c r="L196" s="35">
        <v>0.12</v>
      </c>
      <c r="M196" s="20" t="s">
        <v>123</v>
      </c>
    </row>
    <row r="197" spans="6:13" hidden="1" x14ac:dyDescent="0.25">
      <c r="H197" s="20"/>
      <c r="I197" s="20"/>
      <c r="K197" s="12" t="s">
        <v>126</v>
      </c>
      <c r="L197" s="35">
        <v>0.12</v>
      </c>
      <c r="M197" s="20" t="s">
        <v>125</v>
      </c>
    </row>
    <row r="198" spans="6:13" hidden="1" x14ac:dyDescent="0.25">
      <c r="H198" s="20"/>
      <c r="I198" s="20"/>
      <c r="K198" s="12" t="s">
        <v>128</v>
      </c>
      <c r="L198" s="35">
        <v>0.12</v>
      </c>
      <c r="M198" s="20" t="s">
        <v>127</v>
      </c>
    </row>
    <row r="199" spans="6:13" hidden="1" x14ac:dyDescent="0.25">
      <c r="H199" s="20"/>
      <c r="I199" s="20"/>
      <c r="K199" s="12" t="s">
        <v>130</v>
      </c>
      <c r="L199" s="35">
        <v>0.12</v>
      </c>
      <c r="M199" s="20" t="s">
        <v>129</v>
      </c>
    </row>
    <row r="200" spans="6:13" hidden="1" x14ac:dyDescent="0.25">
      <c r="H200" s="20"/>
      <c r="I200" s="20"/>
      <c r="K200" s="12" t="s">
        <v>132</v>
      </c>
      <c r="L200" s="35">
        <v>0.48</v>
      </c>
      <c r="M200" s="20" t="s">
        <v>131</v>
      </c>
    </row>
    <row r="201" spans="6:13" hidden="1" x14ac:dyDescent="0.25">
      <c r="H201" s="20"/>
      <c r="I201" s="20"/>
      <c r="K201" s="12" t="s">
        <v>134</v>
      </c>
      <c r="L201" s="35">
        <v>0.12</v>
      </c>
      <c r="M201" s="20" t="s">
        <v>133</v>
      </c>
    </row>
    <row r="202" spans="6:13" hidden="1" x14ac:dyDescent="0.25">
      <c r="H202" s="20"/>
      <c r="I202" s="20"/>
      <c r="K202" s="12" t="s">
        <v>136</v>
      </c>
      <c r="L202" s="35">
        <v>0.12</v>
      </c>
      <c r="M202" s="20" t="s">
        <v>135</v>
      </c>
    </row>
    <row r="203" spans="6:13" hidden="1" x14ac:dyDescent="0.25">
      <c r="H203" s="20"/>
      <c r="I203" s="20"/>
      <c r="K203" s="12" t="s">
        <v>138</v>
      </c>
      <c r="L203" s="35">
        <v>0.32</v>
      </c>
      <c r="M203" s="20" t="s">
        <v>137</v>
      </c>
    </row>
    <row r="204" spans="6:13" hidden="1" x14ac:dyDescent="0.25">
      <c r="H204" s="20"/>
      <c r="I204" s="20"/>
      <c r="K204" s="12" t="s">
        <v>140</v>
      </c>
      <c r="L204" s="35">
        <v>0.48</v>
      </c>
      <c r="M204" s="20" t="s">
        <v>139</v>
      </c>
    </row>
    <row r="205" spans="6:13" hidden="1" x14ac:dyDescent="0.25">
      <c r="H205" s="20"/>
      <c r="I205" s="20"/>
      <c r="K205" s="12">
        <v>0</v>
      </c>
      <c r="L205" s="35"/>
      <c r="M205" s="20"/>
    </row>
    <row r="206" spans="6:13" hidden="1" x14ac:dyDescent="0.25">
      <c r="F206" s="2"/>
      <c r="H206" s="20">
        <v>8</v>
      </c>
      <c r="I206" s="20" t="s">
        <v>534</v>
      </c>
      <c r="J206" s="71">
        <f>AVERAGE(L206:L219)</f>
        <v>0.14857142857142858</v>
      </c>
      <c r="K206" s="12" t="s">
        <v>419</v>
      </c>
      <c r="L206" s="35">
        <v>0.12</v>
      </c>
      <c r="M206" s="20" t="s">
        <v>418</v>
      </c>
    </row>
    <row r="207" spans="6:13" hidden="1" x14ac:dyDescent="0.25">
      <c r="H207" s="20"/>
      <c r="I207" s="20"/>
      <c r="K207" s="12" t="s">
        <v>142</v>
      </c>
      <c r="L207" s="35">
        <v>0.12</v>
      </c>
      <c r="M207" s="20" t="s">
        <v>141</v>
      </c>
    </row>
    <row r="208" spans="6:13" hidden="1" x14ac:dyDescent="0.25">
      <c r="H208" s="20"/>
      <c r="I208" s="20"/>
      <c r="K208" s="12" t="s">
        <v>144</v>
      </c>
      <c r="L208" s="35">
        <v>0.14000000000000001</v>
      </c>
      <c r="M208" s="20" t="s">
        <v>143</v>
      </c>
    </row>
    <row r="209" spans="6:13" hidden="1" x14ac:dyDescent="0.25">
      <c r="H209" s="20"/>
      <c r="I209" s="20"/>
      <c r="K209" s="12" t="s">
        <v>146</v>
      </c>
      <c r="L209" s="35">
        <v>0.12</v>
      </c>
      <c r="M209" s="20" t="s">
        <v>145</v>
      </c>
    </row>
    <row r="210" spans="6:13" hidden="1" x14ac:dyDescent="0.25">
      <c r="H210" s="20"/>
      <c r="I210" s="20"/>
      <c r="K210" s="12" t="s">
        <v>422</v>
      </c>
      <c r="L210" s="35">
        <v>0.12</v>
      </c>
      <c r="M210" s="20" t="s">
        <v>420</v>
      </c>
    </row>
    <row r="211" spans="6:13" hidden="1" x14ac:dyDescent="0.25">
      <c r="H211" s="20"/>
      <c r="I211" s="20"/>
      <c r="K211" s="12" t="s">
        <v>423</v>
      </c>
      <c r="L211" s="35">
        <v>0.12</v>
      </c>
      <c r="M211" s="20" t="s">
        <v>421</v>
      </c>
    </row>
    <row r="212" spans="6:13" hidden="1" x14ac:dyDescent="0.25">
      <c r="H212" s="20"/>
      <c r="I212" s="20"/>
      <c r="K212" s="12" t="s">
        <v>417</v>
      </c>
      <c r="L212" s="35">
        <v>0.12</v>
      </c>
      <c r="M212" s="20" t="s">
        <v>416</v>
      </c>
    </row>
    <row r="213" spans="6:13" hidden="1" x14ac:dyDescent="0.25">
      <c r="H213" s="20"/>
      <c r="I213" s="20"/>
      <c r="K213" s="12" t="s">
        <v>149</v>
      </c>
      <c r="L213" s="35">
        <v>0.18</v>
      </c>
      <c r="M213" s="20" t="s">
        <v>148</v>
      </c>
    </row>
    <row r="214" spans="6:13" hidden="1" x14ac:dyDescent="0.25">
      <c r="H214" s="20"/>
      <c r="I214" s="20"/>
      <c r="K214" s="12" t="s">
        <v>152</v>
      </c>
      <c r="L214" s="35">
        <v>0.16</v>
      </c>
      <c r="M214" s="20" t="s">
        <v>424</v>
      </c>
    </row>
    <row r="215" spans="6:13" hidden="1" x14ac:dyDescent="0.25">
      <c r="H215" s="20"/>
      <c r="I215" s="20"/>
      <c r="K215" s="12" t="s">
        <v>147</v>
      </c>
      <c r="L215" s="35">
        <v>0.2</v>
      </c>
      <c r="M215" s="20" t="s">
        <v>425</v>
      </c>
    </row>
    <row r="216" spans="6:13" hidden="1" x14ac:dyDescent="0.25">
      <c r="H216" s="20"/>
      <c r="I216" s="20"/>
      <c r="K216" s="12" t="s">
        <v>151</v>
      </c>
      <c r="L216" s="35">
        <v>0.12</v>
      </c>
      <c r="M216" s="20" t="s">
        <v>150</v>
      </c>
    </row>
    <row r="217" spans="6:13" hidden="1" x14ac:dyDescent="0.25">
      <c r="H217" s="20"/>
      <c r="I217" s="20"/>
      <c r="K217" s="12" t="s">
        <v>154</v>
      </c>
      <c r="L217" s="35">
        <v>0.16</v>
      </c>
      <c r="M217" s="20" t="s">
        <v>153</v>
      </c>
    </row>
    <row r="218" spans="6:13" hidden="1" x14ac:dyDescent="0.25">
      <c r="H218" s="20"/>
      <c r="I218" s="20"/>
      <c r="K218" s="12" t="s">
        <v>156</v>
      </c>
      <c r="L218" s="35">
        <v>0.28000000000000003</v>
      </c>
      <c r="M218" s="20" t="s">
        <v>155</v>
      </c>
    </row>
    <row r="219" spans="6:13" hidden="1" x14ac:dyDescent="0.25">
      <c r="H219" s="20"/>
      <c r="I219" s="20"/>
      <c r="K219" s="12" t="s">
        <v>158</v>
      </c>
      <c r="L219" s="35">
        <v>0.12</v>
      </c>
      <c r="M219" s="20" t="s">
        <v>157</v>
      </c>
    </row>
    <row r="220" spans="6:13" hidden="1" x14ac:dyDescent="0.25">
      <c r="H220" s="20"/>
      <c r="I220" s="20"/>
      <c r="K220" s="12">
        <v>0</v>
      </c>
      <c r="L220" s="35"/>
      <c r="M220" s="20"/>
    </row>
    <row r="221" spans="6:13" hidden="1" x14ac:dyDescent="0.25">
      <c r="F221" s="2"/>
      <c r="H221" s="20">
        <v>9</v>
      </c>
      <c r="I221" s="20" t="s">
        <v>528</v>
      </c>
      <c r="J221" s="71">
        <f>AVERAGE(L221:L228)</f>
        <v>0.13500000000000001</v>
      </c>
      <c r="K221" s="12" t="s">
        <v>160</v>
      </c>
      <c r="L221" s="35">
        <v>0.12</v>
      </c>
      <c r="M221" s="20" t="s">
        <v>159</v>
      </c>
    </row>
    <row r="222" spans="6:13" hidden="1" x14ac:dyDescent="0.25">
      <c r="H222" s="20"/>
      <c r="I222" s="20"/>
      <c r="K222" s="12" t="s">
        <v>162</v>
      </c>
      <c r="L222" s="35">
        <v>0.12</v>
      </c>
      <c r="M222" s="20" t="s">
        <v>161</v>
      </c>
    </row>
    <row r="223" spans="6:13" hidden="1" x14ac:dyDescent="0.25">
      <c r="H223" s="20"/>
      <c r="I223" s="20"/>
      <c r="K223" s="12" t="s">
        <v>429</v>
      </c>
      <c r="L223" s="35">
        <v>0.12</v>
      </c>
      <c r="M223" s="20" t="s">
        <v>428</v>
      </c>
    </row>
    <row r="224" spans="6:13" hidden="1" x14ac:dyDescent="0.25">
      <c r="H224" s="20"/>
      <c r="I224" s="20"/>
      <c r="K224" s="12" t="s">
        <v>164</v>
      </c>
      <c r="L224" s="35">
        <v>0.12</v>
      </c>
      <c r="M224" s="20" t="s">
        <v>163</v>
      </c>
    </row>
    <row r="225" spans="6:13" hidden="1" x14ac:dyDescent="0.25">
      <c r="H225" s="20"/>
      <c r="I225" s="20"/>
      <c r="K225" s="12" t="s">
        <v>165</v>
      </c>
      <c r="L225" s="35">
        <v>0.12</v>
      </c>
      <c r="M225" s="20" t="s">
        <v>430</v>
      </c>
    </row>
    <row r="226" spans="6:13" hidden="1" x14ac:dyDescent="0.25">
      <c r="H226" s="20"/>
      <c r="I226" s="20"/>
      <c r="K226" s="12" t="s">
        <v>167</v>
      </c>
      <c r="L226" s="35">
        <v>0.24</v>
      </c>
      <c r="M226" s="20" t="s">
        <v>166</v>
      </c>
    </row>
    <row r="227" spans="6:13" hidden="1" x14ac:dyDescent="0.25">
      <c r="H227" s="20"/>
      <c r="I227" s="20"/>
      <c r="K227" s="12" t="s">
        <v>169</v>
      </c>
      <c r="L227" s="35">
        <v>0.12</v>
      </c>
      <c r="M227" s="20" t="s">
        <v>168</v>
      </c>
    </row>
    <row r="228" spans="6:13" hidden="1" x14ac:dyDescent="0.25">
      <c r="H228" s="20"/>
      <c r="I228" s="20"/>
      <c r="K228" s="12" t="s">
        <v>427</v>
      </c>
      <c r="L228" s="35">
        <v>0.12</v>
      </c>
      <c r="M228" s="20" t="s">
        <v>426</v>
      </c>
    </row>
    <row r="229" spans="6:13" hidden="1" x14ac:dyDescent="0.25">
      <c r="H229" s="20"/>
      <c r="I229" s="20"/>
      <c r="K229" s="12">
        <v>0</v>
      </c>
      <c r="L229" s="35"/>
      <c r="M229" s="20"/>
    </row>
    <row r="230" spans="6:13" hidden="1" x14ac:dyDescent="0.25">
      <c r="F230" s="2"/>
      <c r="H230" s="20">
        <v>10</v>
      </c>
      <c r="I230" s="20" t="s">
        <v>533</v>
      </c>
      <c r="J230" s="71">
        <f>AVERAGE(L230:L244)</f>
        <v>0.3053333333333334</v>
      </c>
      <c r="K230" s="12" t="s">
        <v>171</v>
      </c>
      <c r="L230" s="35">
        <v>0.4</v>
      </c>
      <c r="M230" s="20" t="s">
        <v>170</v>
      </c>
    </row>
    <row r="231" spans="6:13" hidden="1" x14ac:dyDescent="0.25">
      <c r="H231" s="20"/>
      <c r="I231" s="20"/>
      <c r="K231" s="12" t="s">
        <v>173</v>
      </c>
      <c r="L231" s="35">
        <v>0.24</v>
      </c>
      <c r="M231" s="20" t="s">
        <v>172</v>
      </c>
    </row>
    <row r="232" spans="6:13" hidden="1" x14ac:dyDescent="0.25">
      <c r="H232" s="20"/>
      <c r="I232" s="20"/>
      <c r="K232" s="12" t="s">
        <v>175</v>
      </c>
      <c r="L232" s="35">
        <v>0.64</v>
      </c>
      <c r="M232" s="20" t="s">
        <v>174</v>
      </c>
    </row>
    <row r="233" spans="6:13" hidden="1" x14ac:dyDescent="0.25">
      <c r="H233" s="20"/>
      <c r="I233" s="20"/>
      <c r="K233" s="12" t="s">
        <v>177</v>
      </c>
      <c r="L233" s="35">
        <v>0.64</v>
      </c>
      <c r="M233" s="20" t="s">
        <v>176</v>
      </c>
    </row>
    <row r="234" spans="6:13" hidden="1" x14ac:dyDescent="0.25">
      <c r="H234" s="20"/>
      <c r="I234" s="20"/>
      <c r="K234" s="12" t="s">
        <v>179</v>
      </c>
      <c r="L234" s="35">
        <v>0.48</v>
      </c>
      <c r="M234" s="20" t="s">
        <v>178</v>
      </c>
    </row>
    <row r="235" spans="6:13" hidden="1" x14ac:dyDescent="0.25">
      <c r="H235" s="20"/>
      <c r="I235" s="20"/>
      <c r="K235" s="12" t="s">
        <v>181</v>
      </c>
      <c r="L235" s="35">
        <v>0.12</v>
      </c>
      <c r="M235" s="20" t="s">
        <v>180</v>
      </c>
    </row>
    <row r="236" spans="6:13" hidden="1" x14ac:dyDescent="0.25">
      <c r="H236" s="20"/>
      <c r="I236" s="20"/>
      <c r="K236" s="12" t="s">
        <v>183</v>
      </c>
      <c r="L236" s="35">
        <v>0.4</v>
      </c>
      <c r="M236" s="20" t="s">
        <v>182</v>
      </c>
    </row>
    <row r="237" spans="6:13" hidden="1" x14ac:dyDescent="0.25">
      <c r="H237" s="20"/>
      <c r="I237" s="20"/>
      <c r="K237" s="12" t="s">
        <v>185</v>
      </c>
      <c r="L237" s="35">
        <v>0.12</v>
      </c>
      <c r="M237" s="20" t="s">
        <v>184</v>
      </c>
    </row>
    <row r="238" spans="6:13" hidden="1" x14ac:dyDescent="0.25">
      <c r="H238" s="20"/>
      <c r="I238" s="20"/>
      <c r="K238" s="12" t="s">
        <v>187</v>
      </c>
      <c r="L238" s="35">
        <v>0.12</v>
      </c>
      <c r="M238" s="20" t="s">
        <v>186</v>
      </c>
    </row>
    <row r="239" spans="6:13" hidden="1" x14ac:dyDescent="0.25">
      <c r="H239" s="20"/>
      <c r="I239" s="20"/>
      <c r="K239" s="12" t="s">
        <v>189</v>
      </c>
      <c r="L239" s="35">
        <v>0.18</v>
      </c>
      <c r="M239" s="20" t="s">
        <v>188</v>
      </c>
    </row>
    <row r="240" spans="6:13" hidden="1" x14ac:dyDescent="0.25">
      <c r="H240" s="20"/>
      <c r="I240" s="20"/>
      <c r="K240" s="12" t="s">
        <v>191</v>
      </c>
      <c r="L240" s="35">
        <v>0.12</v>
      </c>
      <c r="M240" s="20" t="s">
        <v>190</v>
      </c>
    </row>
    <row r="241" spans="6:13" hidden="1" x14ac:dyDescent="0.25">
      <c r="H241" s="20"/>
      <c r="I241" s="20"/>
      <c r="K241" s="12" t="s">
        <v>193</v>
      </c>
      <c r="L241" s="35">
        <v>0.48</v>
      </c>
      <c r="M241" s="20" t="s">
        <v>192</v>
      </c>
    </row>
    <row r="242" spans="6:13" hidden="1" x14ac:dyDescent="0.25">
      <c r="H242" s="20"/>
      <c r="I242" s="20"/>
      <c r="K242" s="12" t="s">
        <v>195</v>
      </c>
      <c r="L242" s="35">
        <v>0.12</v>
      </c>
      <c r="M242" s="20" t="s">
        <v>194</v>
      </c>
    </row>
    <row r="243" spans="6:13" hidden="1" x14ac:dyDescent="0.25">
      <c r="H243" s="20"/>
      <c r="I243" s="20"/>
      <c r="K243" s="12" t="s">
        <v>197</v>
      </c>
      <c r="L243" s="35">
        <v>0.2</v>
      </c>
      <c r="M243" s="20" t="s">
        <v>196</v>
      </c>
    </row>
    <row r="244" spans="6:13" hidden="1" x14ac:dyDescent="0.25">
      <c r="H244" s="20"/>
      <c r="I244" s="20"/>
      <c r="K244" s="12" t="s">
        <v>199</v>
      </c>
      <c r="L244" s="35">
        <v>0.32</v>
      </c>
      <c r="M244" s="20" t="s">
        <v>198</v>
      </c>
    </row>
    <row r="245" spans="6:13" hidden="1" x14ac:dyDescent="0.25">
      <c r="H245" s="20"/>
      <c r="I245" s="20"/>
      <c r="K245" s="12">
        <v>0</v>
      </c>
      <c r="L245" s="35"/>
      <c r="M245" s="20"/>
    </row>
    <row r="246" spans="6:13" hidden="1" x14ac:dyDescent="0.25">
      <c r="F246" s="2"/>
      <c r="H246" s="20">
        <v>11</v>
      </c>
      <c r="I246" s="20" t="s">
        <v>519</v>
      </c>
      <c r="J246" s="71">
        <f>AVERAGE(L246:L257)</f>
        <v>0.24583333333333335</v>
      </c>
      <c r="K246" s="12" t="s">
        <v>201</v>
      </c>
      <c r="L246" s="35">
        <v>0.16</v>
      </c>
      <c r="M246" s="20" t="s">
        <v>200</v>
      </c>
    </row>
    <row r="247" spans="6:13" hidden="1" x14ac:dyDescent="0.25">
      <c r="H247" s="20"/>
      <c r="I247" s="20"/>
      <c r="K247" s="12" t="s">
        <v>203</v>
      </c>
      <c r="L247" s="35">
        <v>0.2</v>
      </c>
      <c r="M247" s="20" t="s">
        <v>202</v>
      </c>
    </row>
    <row r="248" spans="6:13" hidden="1" x14ac:dyDescent="0.25">
      <c r="H248" s="20"/>
      <c r="I248" s="20"/>
      <c r="K248" s="12" t="s">
        <v>205</v>
      </c>
      <c r="L248" s="35">
        <v>0.2</v>
      </c>
      <c r="M248" s="20" t="s">
        <v>204</v>
      </c>
    </row>
    <row r="249" spans="6:13" hidden="1" x14ac:dyDescent="0.25">
      <c r="H249" s="20"/>
      <c r="I249" s="20"/>
      <c r="K249" s="12" t="s">
        <v>207</v>
      </c>
      <c r="L249" s="35">
        <v>0.2</v>
      </c>
      <c r="M249" s="20" t="s">
        <v>206</v>
      </c>
    </row>
    <row r="250" spans="6:13" hidden="1" x14ac:dyDescent="0.25">
      <c r="H250" s="20"/>
      <c r="I250" s="20"/>
      <c r="K250" s="12" t="s">
        <v>209</v>
      </c>
      <c r="L250" s="35">
        <v>0.12</v>
      </c>
      <c r="M250" s="20" t="s">
        <v>208</v>
      </c>
    </row>
    <row r="251" spans="6:13" hidden="1" x14ac:dyDescent="0.25">
      <c r="H251" s="20"/>
      <c r="I251" s="20"/>
      <c r="K251" s="12" t="s">
        <v>211</v>
      </c>
      <c r="L251" s="35">
        <v>0.16</v>
      </c>
      <c r="M251" s="20" t="s">
        <v>210</v>
      </c>
    </row>
    <row r="252" spans="6:13" hidden="1" x14ac:dyDescent="0.25">
      <c r="H252" s="20"/>
      <c r="I252" s="20"/>
      <c r="K252" s="12" t="s">
        <v>213</v>
      </c>
      <c r="L252" s="35">
        <v>0.25</v>
      </c>
      <c r="M252" s="20" t="s">
        <v>212</v>
      </c>
    </row>
    <row r="253" spans="6:13" hidden="1" x14ac:dyDescent="0.25">
      <c r="H253" s="20"/>
      <c r="I253" s="20"/>
      <c r="K253" s="12" t="s">
        <v>215</v>
      </c>
      <c r="L253" s="35">
        <v>0.32</v>
      </c>
      <c r="M253" s="20" t="s">
        <v>214</v>
      </c>
    </row>
    <row r="254" spans="6:13" hidden="1" x14ac:dyDescent="0.25">
      <c r="H254" s="20"/>
      <c r="I254" s="20"/>
      <c r="K254" s="12" t="s">
        <v>217</v>
      </c>
      <c r="L254" s="35">
        <v>0.5</v>
      </c>
      <c r="M254" s="20" t="s">
        <v>216</v>
      </c>
    </row>
    <row r="255" spans="6:13" hidden="1" x14ac:dyDescent="0.25">
      <c r="H255" s="20"/>
      <c r="I255" s="20"/>
      <c r="K255" s="12" t="s">
        <v>219</v>
      </c>
      <c r="L255" s="35">
        <v>0.3</v>
      </c>
      <c r="M255" s="20" t="s">
        <v>218</v>
      </c>
    </row>
    <row r="256" spans="6:13" hidden="1" x14ac:dyDescent="0.25">
      <c r="H256" s="20"/>
      <c r="I256" s="20"/>
      <c r="K256" s="12" t="s">
        <v>221</v>
      </c>
      <c r="L256" s="35">
        <v>0.3</v>
      </c>
      <c r="M256" s="20" t="s">
        <v>220</v>
      </c>
    </row>
    <row r="257" spans="6:13" hidden="1" x14ac:dyDescent="0.25">
      <c r="H257" s="20"/>
      <c r="I257" s="20"/>
      <c r="K257" s="12" t="s">
        <v>223</v>
      </c>
      <c r="L257" s="35">
        <v>0.24</v>
      </c>
      <c r="M257" s="20" t="s">
        <v>222</v>
      </c>
    </row>
    <row r="258" spans="6:13" hidden="1" x14ac:dyDescent="0.25">
      <c r="H258" s="20"/>
      <c r="I258" s="20"/>
      <c r="K258" s="12">
        <v>0</v>
      </c>
      <c r="L258" s="35"/>
      <c r="M258" s="20"/>
    </row>
    <row r="259" spans="6:13" hidden="1" x14ac:dyDescent="0.25">
      <c r="F259" s="2"/>
      <c r="H259" s="20">
        <v>12</v>
      </c>
      <c r="I259" s="20" t="s">
        <v>526</v>
      </c>
      <c r="J259" s="71">
        <f>AVERAGE(L259:L273)</f>
        <v>0.28266666666666673</v>
      </c>
      <c r="K259" s="12" t="s">
        <v>225</v>
      </c>
      <c r="L259" s="35">
        <v>0.4</v>
      </c>
      <c r="M259" s="20" t="s">
        <v>224</v>
      </c>
    </row>
    <row r="260" spans="6:13" hidden="1" x14ac:dyDescent="0.25">
      <c r="H260" s="20"/>
      <c r="I260" s="20"/>
      <c r="K260" s="12" t="s">
        <v>227</v>
      </c>
      <c r="L260" s="35">
        <v>0.2</v>
      </c>
      <c r="M260" s="20" t="s">
        <v>226</v>
      </c>
    </row>
    <row r="261" spans="6:13" hidden="1" x14ac:dyDescent="0.25">
      <c r="H261" s="20"/>
      <c r="I261" s="20"/>
      <c r="K261" s="12" t="s">
        <v>229</v>
      </c>
      <c r="L261" s="35">
        <v>0.2</v>
      </c>
      <c r="M261" s="20" t="s">
        <v>228</v>
      </c>
    </row>
    <row r="262" spans="6:13" hidden="1" x14ac:dyDescent="0.25">
      <c r="H262" s="20"/>
      <c r="I262" s="20"/>
      <c r="K262" s="12" t="s">
        <v>231</v>
      </c>
      <c r="L262" s="35">
        <v>0.48</v>
      </c>
      <c r="M262" s="20" t="s">
        <v>230</v>
      </c>
    </row>
    <row r="263" spans="6:13" hidden="1" x14ac:dyDescent="0.25">
      <c r="H263" s="20"/>
      <c r="I263" s="20"/>
      <c r="K263" s="12" t="s">
        <v>233</v>
      </c>
      <c r="L263" s="35">
        <v>0.2</v>
      </c>
      <c r="M263" s="20" t="s">
        <v>232</v>
      </c>
    </row>
    <row r="264" spans="6:13" hidden="1" x14ac:dyDescent="0.25">
      <c r="H264" s="20"/>
      <c r="I264" s="20"/>
      <c r="K264" s="12" t="s">
        <v>235</v>
      </c>
      <c r="L264" s="35">
        <v>0.2</v>
      </c>
      <c r="M264" s="20" t="s">
        <v>234</v>
      </c>
    </row>
    <row r="265" spans="6:13" hidden="1" x14ac:dyDescent="0.25">
      <c r="H265" s="20"/>
      <c r="I265" s="20"/>
      <c r="K265" s="12" t="s">
        <v>237</v>
      </c>
      <c r="L265" s="35">
        <v>0.12</v>
      </c>
      <c r="M265" s="20" t="s">
        <v>236</v>
      </c>
    </row>
    <row r="266" spans="6:13" hidden="1" x14ac:dyDescent="0.25">
      <c r="H266" s="20"/>
      <c r="I266" s="20"/>
      <c r="K266" s="12" t="s">
        <v>239</v>
      </c>
      <c r="L266" s="35">
        <v>0.48</v>
      </c>
      <c r="M266" s="20" t="s">
        <v>238</v>
      </c>
    </row>
    <row r="267" spans="6:13" hidden="1" x14ac:dyDescent="0.25">
      <c r="H267" s="20"/>
      <c r="I267" s="20"/>
      <c r="K267" s="12" t="s">
        <v>241</v>
      </c>
      <c r="L267" s="35">
        <v>0.48</v>
      </c>
      <c r="M267" s="20" t="s">
        <v>240</v>
      </c>
    </row>
    <row r="268" spans="6:13" hidden="1" x14ac:dyDescent="0.25">
      <c r="H268" s="20"/>
      <c r="I268" s="20"/>
      <c r="K268" s="12" t="s">
        <v>243</v>
      </c>
      <c r="L268" s="35">
        <v>0.2</v>
      </c>
      <c r="M268" s="20" t="s">
        <v>242</v>
      </c>
    </row>
    <row r="269" spans="6:13" hidden="1" x14ac:dyDescent="0.25">
      <c r="H269" s="20"/>
      <c r="I269" s="20"/>
      <c r="K269" s="12" t="s">
        <v>245</v>
      </c>
      <c r="L269" s="35">
        <v>0.2</v>
      </c>
      <c r="M269" s="20" t="s">
        <v>244</v>
      </c>
    </row>
    <row r="270" spans="6:13" hidden="1" x14ac:dyDescent="0.25">
      <c r="H270" s="20"/>
      <c r="I270" s="20"/>
      <c r="K270" s="12" t="s">
        <v>247</v>
      </c>
      <c r="L270" s="35">
        <v>0.2</v>
      </c>
      <c r="M270" s="20" t="s">
        <v>246</v>
      </c>
    </row>
    <row r="271" spans="6:13" hidden="1" x14ac:dyDescent="0.25">
      <c r="H271" s="20"/>
      <c r="I271" s="20"/>
      <c r="K271" s="12" t="s">
        <v>249</v>
      </c>
      <c r="L271" s="35">
        <v>0.2</v>
      </c>
      <c r="M271" s="20" t="s">
        <v>248</v>
      </c>
    </row>
    <row r="272" spans="6:13" hidden="1" x14ac:dyDescent="0.25">
      <c r="H272" s="20"/>
      <c r="I272" s="20"/>
      <c r="K272" s="12" t="s">
        <v>251</v>
      </c>
      <c r="L272" s="35">
        <v>0.48</v>
      </c>
      <c r="M272" s="20" t="s">
        <v>250</v>
      </c>
    </row>
    <row r="273" spans="6:13" hidden="1" x14ac:dyDescent="0.25">
      <c r="H273" s="20"/>
      <c r="I273" s="20"/>
      <c r="K273" s="12" t="s">
        <v>253</v>
      </c>
      <c r="L273" s="35">
        <v>0.2</v>
      </c>
      <c r="M273" s="20" t="s">
        <v>252</v>
      </c>
    </row>
    <row r="274" spans="6:13" hidden="1" x14ac:dyDescent="0.25">
      <c r="H274" s="20"/>
      <c r="I274" s="20"/>
      <c r="K274" s="12">
        <v>0</v>
      </c>
      <c r="L274" s="35"/>
      <c r="M274" s="20"/>
    </row>
    <row r="275" spans="6:13" hidden="1" x14ac:dyDescent="0.25">
      <c r="F275" s="2"/>
      <c r="H275" s="20">
        <v>13</v>
      </c>
      <c r="I275" s="20" t="s">
        <v>529</v>
      </c>
      <c r="J275" s="71">
        <f>AVERAGE(L275:L291)</f>
        <v>0.18000000000000005</v>
      </c>
      <c r="K275" s="12" t="s">
        <v>255</v>
      </c>
      <c r="L275" s="35">
        <v>0.2</v>
      </c>
      <c r="M275" s="20" t="s">
        <v>254</v>
      </c>
    </row>
    <row r="276" spans="6:13" hidden="1" x14ac:dyDescent="0.25">
      <c r="H276" s="20"/>
      <c r="I276" s="20"/>
      <c r="K276" s="12" t="s">
        <v>257</v>
      </c>
      <c r="L276" s="35">
        <v>0.24</v>
      </c>
      <c r="M276" s="20" t="s">
        <v>256</v>
      </c>
    </row>
    <row r="277" spans="6:13" hidden="1" x14ac:dyDescent="0.25">
      <c r="H277" s="20"/>
      <c r="I277" s="20"/>
      <c r="K277" s="12" t="s">
        <v>259</v>
      </c>
      <c r="L277" s="35">
        <v>0.12</v>
      </c>
      <c r="M277" s="20" t="s">
        <v>258</v>
      </c>
    </row>
    <row r="278" spans="6:13" hidden="1" x14ac:dyDescent="0.25">
      <c r="H278" s="20"/>
      <c r="I278" s="20"/>
      <c r="K278" s="12" t="s">
        <v>261</v>
      </c>
      <c r="L278" s="35">
        <v>0.2</v>
      </c>
      <c r="M278" s="20" t="s">
        <v>260</v>
      </c>
    </row>
    <row r="279" spans="6:13" hidden="1" x14ac:dyDescent="0.25">
      <c r="H279" s="20"/>
      <c r="I279" s="20"/>
      <c r="K279" s="12" t="s">
        <v>263</v>
      </c>
      <c r="L279" s="35">
        <v>0.12</v>
      </c>
      <c r="M279" s="20" t="s">
        <v>262</v>
      </c>
    </row>
    <row r="280" spans="6:13" hidden="1" x14ac:dyDescent="0.25">
      <c r="H280" s="20"/>
      <c r="I280" s="20"/>
      <c r="K280" s="12" t="s">
        <v>265</v>
      </c>
      <c r="L280" s="35">
        <v>0.12</v>
      </c>
      <c r="M280" s="20" t="s">
        <v>264</v>
      </c>
    </row>
    <row r="281" spans="6:13" hidden="1" x14ac:dyDescent="0.25">
      <c r="H281" s="20"/>
      <c r="I281" s="20"/>
      <c r="K281" s="12" t="s">
        <v>267</v>
      </c>
      <c r="L281" s="35">
        <v>0.12</v>
      </c>
      <c r="M281" s="20" t="s">
        <v>266</v>
      </c>
    </row>
    <row r="282" spans="6:13" hidden="1" x14ac:dyDescent="0.25">
      <c r="H282" s="20"/>
      <c r="I282" s="20"/>
      <c r="K282" s="12" t="s">
        <v>269</v>
      </c>
      <c r="L282" s="35">
        <v>0.34</v>
      </c>
      <c r="M282" s="20" t="s">
        <v>268</v>
      </c>
    </row>
    <row r="283" spans="6:13" hidden="1" x14ac:dyDescent="0.25">
      <c r="H283" s="20"/>
      <c r="I283" s="20"/>
      <c r="K283" s="12" t="s">
        <v>271</v>
      </c>
      <c r="L283" s="35">
        <v>0.08</v>
      </c>
      <c r="M283" s="20" t="s">
        <v>270</v>
      </c>
    </row>
    <row r="284" spans="6:13" hidden="1" x14ac:dyDescent="0.25">
      <c r="H284" s="20"/>
      <c r="I284" s="20"/>
      <c r="K284" s="12" t="s">
        <v>273</v>
      </c>
      <c r="L284" s="35">
        <v>0.2</v>
      </c>
      <c r="M284" s="20" t="s">
        <v>272</v>
      </c>
    </row>
    <row r="285" spans="6:13" hidden="1" x14ac:dyDescent="0.25">
      <c r="H285" s="20"/>
      <c r="I285" s="20"/>
      <c r="K285" s="12" t="s">
        <v>275</v>
      </c>
      <c r="L285" s="35">
        <v>0.2</v>
      </c>
      <c r="M285" s="20" t="s">
        <v>274</v>
      </c>
    </row>
    <row r="286" spans="6:13" hidden="1" x14ac:dyDescent="0.25">
      <c r="H286" s="20"/>
      <c r="I286" s="20"/>
      <c r="K286" s="12" t="s">
        <v>277</v>
      </c>
      <c r="L286" s="35">
        <v>0.2</v>
      </c>
      <c r="M286" s="20" t="s">
        <v>276</v>
      </c>
    </row>
    <row r="287" spans="6:13" hidden="1" x14ac:dyDescent="0.25">
      <c r="H287" s="20"/>
      <c r="I287" s="20"/>
      <c r="K287" s="12" t="s">
        <v>279</v>
      </c>
      <c r="L287" s="35">
        <v>0.2</v>
      </c>
      <c r="M287" s="20" t="s">
        <v>278</v>
      </c>
    </row>
    <row r="288" spans="6:13" hidden="1" x14ac:dyDescent="0.25">
      <c r="H288" s="20"/>
      <c r="I288" s="20"/>
      <c r="K288" s="12" t="s">
        <v>281</v>
      </c>
      <c r="L288" s="35">
        <v>0.12</v>
      </c>
      <c r="M288" s="20" t="s">
        <v>280</v>
      </c>
    </row>
    <row r="289" spans="6:13" hidden="1" x14ac:dyDescent="0.25">
      <c r="H289" s="20"/>
      <c r="I289" s="20"/>
      <c r="K289" s="12" t="s">
        <v>283</v>
      </c>
      <c r="L289" s="35">
        <v>0.2</v>
      </c>
      <c r="M289" s="20" t="s">
        <v>282</v>
      </c>
    </row>
    <row r="290" spans="6:13" hidden="1" x14ac:dyDescent="0.25">
      <c r="H290" s="20"/>
      <c r="I290" s="20"/>
      <c r="K290" s="12" t="s">
        <v>285</v>
      </c>
      <c r="L290" s="35">
        <v>0.2</v>
      </c>
      <c r="M290" s="20" t="s">
        <v>284</v>
      </c>
    </row>
    <row r="291" spans="6:13" hidden="1" x14ac:dyDescent="0.25">
      <c r="H291" s="20"/>
      <c r="I291" s="20"/>
      <c r="K291" s="12" t="s">
        <v>287</v>
      </c>
      <c r="L291" s="35">
        <v>0.2</v>
      </c>
      <c r="M291" s="20" t="s">
        <v>286</v>
      </c>
    </row>
    <row r="292" spans="6:13" hidden="1" x14ac:dyDescent="0.25">
      <c r="H292" s="20"/>
      <c r="I292" s="20"/>
      <c r="K292" s="12">
        <v>0</v>
      </c>
      <c r="L292" s="35"/>
      <c r="M292" s="20"/>
    </row>
    <row r="293" spans="6:13" hidden="1" x14ac:dyDescent="0.25">
      <c r="F293" s="2"/>
      <c r="H293" s="20">
        <v>14</v>
      </c>
      <c r="I293" s="20" t="s">
        <v>530</v>
      </c>
      <c r="J293" s="71">
        <f>AVERAGE(L293:L301)</f>
        <v>0.35777777777777775</v>
      </c>
      <c r="K293" s="12" t="s">
        <v>289</v>
      </c>
      <c r="L293" s="35">
        <v>0.36</v>
      </c>
      <c r="M293" s="20" t="s">
        <v>288</v>
      </c>
    </row>
    <row r="294" spans="6:13" hidden="1" x14ac:dyDescent="0.25">
      <c r="H294" s="20"/>
      <c r="I294" s="20"/>
      <c r="K294" s="12" t="s">
        <v>291</v>
      </c>
      <c r="L294" s="35">
        <v>0.42</v>
      </c>
      <c r="M294" s="20" t="s">
        <v>290</v>
      </c>
    </row>
    <row r="295" spans="6:13" hidden="1" x14ac:dyDescent="0.25">
      <c r="H295" s="20"/>
      <c r="I295" s="20"/>
      <c r="K295" s="12" t="s">
        <v>293</v>
      </c>
      <c r="L295" s="35">
        <v>0.32</v>
      </c>
      <c r="M295" s="20" t="s">
        <v>292</v>
      </c>
    </row>
    <row r="296" spans="6:13" hidden="1" x14ac:dyDescent="0.25">
      <c r="H296" s="20"/>
      <c r="I296" s="20"/>
      <c r="K296" s="12" t="s">
        <v>295</v>
      </c>
      <c r="L296" s="35">
        <v>0.4</v>
      </c>
      <c r="M296" s="20" t="s">
        <v>294</v>
      </c>
    </row>
    <row r="297" spans="6:13" hidden="1" x14ac:dyDescent="0.25">
      <c r="H297" s="20"/>
      <c r="I297" s="20"/>
      <c r="K297" s="12" t="s">
        <v>297</v>
      </c>
      <c r="L297" s="35">
        <v>0.5</v>
      </c>
      <c r="M297" s="20" t="s">
        <v>296</v>
      </c>
    </row>
    <row r="298" spans="6:13" hidden="1" x14ac:dyDescent="0.25">
      <c r="H298" s="20"/>
      <c r="I298" s="20"/>
      <c r="K298" s="12" t="s">
        <v>299</v>
      </c>
      <c r="L298" s="35">
        <v>0.3</v>
      </c>
      <c r="M298" s="20" t="s">
        <v>298</v>
      </c>
    </row>
    <row r="299" spans="6:13" hidden="1" x14ac:dyDescent="0.25">
      <c r="H299" s="20"/>
      <c r="I299" s="20"/>
      <c r="K299" s="12" t="s">
        <v>301</v>
      </c>
      <c r="L299" s="35">
        <v>0.32</v>
      </c>
      <c r="M299" s="20" t="s">
        <v>300</v>
      </c>
    </row>
    <row r="300" spans="6:13" hidden="1" x14ac:dyDescent="0.25">
      <c r="H300" s="20"/>
      <c r="I300" s="20"/>
      <c r="K300" s="12" t="s">
        <v>303</v>
      </c>
      <c r="L300" s="35">
        <v>0.12</v>
      </c>
      <c r="M300" s="20" t="s">
        <v>302</v>
      </c>
    </row>
    <row r="301" spans="6:13" hidden="1" x14ac:dyDescent="0.25">
      <c r="H301" s="20"/>
      <c r="I301" s="20"/>
      <c r="K301" s="12" t="s">
        <v>305</v>
      </c>
      <c r="L301" s="35">
        <v>0.48</v>
      </c>
      <c r="M301" s="20" t="s">
        <v>304</v>
      </c>
    </row>
    <row r="302" spans="6:13" hidden="1" x14ac:dyDescent="0.25">
      <c r="H302" s="20"/>
      <c r="I302" s="20"/>
      <c r="K302" s="12">
        <v>0</v>
      </c>
      <c r="L302" s="35"/>
      <c r="M302" s="20"/>
    </row>
    <row r="303" spans="6:13" hidden="1" x14ac:dyDescent="0.25">
      <c r="F303" s="2"/>
      <c r="H303" s="20">
        <v>15</v>
      </c>
      <c r="I303" s="20" t="s">
        <v>521</v>
      </c>
      <c r="J303" s="71">
        <f>AVERAGE(L303:L315)</f>
        <v>0.16923076923076924</v>
      </c>
      <c r="K303" s="12" t="s">
        <v>307</v>
      </c>
      <c r="L303" s="35">
        <v>0.12</v>
      </c>
      <c r="M303" s="20" t="s">
        <v>306</v>
      </c>
    </row>
    <row r="304" spans="6:13" hidden="1" x14ac:dyDescent="0.25">
      <c r="H304" s="20"/>
      <c r="I304" s="20"/>
      <c r="K304" s="12" t="s">
        <v>309</v>
      </c>
      <c r="L304" s="35">
        <v>0.12</v>
      </c>
      <c r="M304" s="20" t="s">
        <v>308</v>
      </c>
    </row>
    <row r="305" spans="6:13" hidden="1" x14ac:dyDescent="0.25">
      <c r="H305" s="20"/>
      <c r="I305" s="20"/>
      <c r="K305" s="12" t="s">
        <v>311</v>
      </c>
      <c r="L305" s="35">
        <v>0.2</v>
      </c>
      <c r="M305" s="20" t="s">
        <v>310</v>
      </c>
    </row>
    <row r="306" spans="6:13" hidden="1" x14ac:dyDescent="0.25">
      <c r="H306" s="20"/>
      <c r="I306" s="20"/>
      <c r="K306" s="12" t="s">
        <v>313</v>
      </c>
      <c r="L306" s="35">
        <v>0.2</v>
      </c>
      <c r="M306" s="20" t="s">
        <v>312</v>
      </c>
    </row>
    <row r="307" spans="6:13" hidden="1" x14ac:dyDescent="0.25">
      <c r="H307" s="20"/>
      <c r="I307" s="20"/>
      <c r="K307" s="12" t="s">
        <v>315</v>
      </c>
      <c r="L307" s="35">
        <v>0.12</v>
      </c>
      <c r="M307" s="20" t="s">
        <v>314</v>
      </c>
    </row>
    <row r="308" spans="6:13" hidden="1" x14ac:dyDescent="0.25">
      <c r="H308" s="20"/>
      <c r="I308" s="20"/>
      <c r="K308" s="12" t="s">
        <v>317</v>
      </c>
      <c r="L308" s="35">
        <v>0.3</v>
      </c>
      <c r="M308" s="20" t="s">
        <v>316</v>
      </c>
    </row>
    <row r="309" spans="6:13" hidden="1" x14ac:dyDescent="0.25">
      <c r="H309" s="20"/>
      <c r="I309" s="20"/>
      <c r="K309" s="12" t="s">
        <v>319</v>
      </c>
      <c r="L309" s="35">
        <v>0.12</v>
      </c>
      <c r="M309" s="20" t="s">
        <v>318</v>
      </c>
    </row>
    <row r="310" spans="6:13" hidden="1" x14ac:dyDescent="0.25">
      <c r="H310" s="20"/>
      <c r="I310" s="20"/>
      <c r="K310" s="12" t="s">
        <v>321</v>
      </c>
      <c r="L310" s="35">
        <v>0.12</v>
      </c>
      <c r="M310" s="20" t="s">
        <v>320</v>
      </c>
    </row>
    <row r="311" spans="6:13" hidden="1" x14ac:dyDescent="0.25">
      <c r="H311" s="20"/>
      <c r="I311" s="20"/>
      <c r="K311" s="12" t="s">
        <v>323</v>
      </c>
      <c r="L311" s="35">
        <v>0.17</v>
      </c>
      <c r="M311" s="20" t="s">
        <v>322</v>
      </c>
    </row>
    <row r="312" spans="6:13" hidden="1" x14ac:dyDescent="0.25">
      <c r="H312" s="20"/>
      <c r="I312" s="20"/>
      <c r="K312" s="12" t="s">
        <v>325</v>
      </c>
      <c r="L312" s="35">
        <v>0.24</v>
      </c>
      <c r="M312" s="20" t="s">
        <v>324</v>
      </c>
    </row>
    <row r="313" spans="6:13" hidden="1" x14ac:dyDescent="0.25">
      <c r="H313" s="20"/>
      <c r="I313" s="20"/>
      <c r="K313" s="12" t="s">
        <v>327</v>
      </c>
      <c r="L313" s="35">
        <v>0.25</v>
      </c>
      <c r="M313" s="20" t="s">
        <v>326</v>
      </c>
    </row>
    <row r="314" spans="6:13" hidden="1" x14ac:dyDescent="0.25">
      <c r="H314" s="20"/>
      <c r="I314" s="20"/>
      <c r="K314" s="12" t="s">
        <v>329</v>
      </c>
      <c r="L314" s="35">
        <v>0.12</v>
      </c>
      <c r="M314" s="20" t="s">
        <v>328</v>
      </c>
    </row>
    <row r="315" spans="6:13" hidden="1" x14ac:dyDescent="0.25">
      <c r="H315" s="20"/>
      <c r="I315" s="20"/>
      <c r="K315" s="12" t="s">
        <v>331</v>
      </c>
      <c r="L315" s="35">
        <v>0.12</v>
      </c>
      <c r="M315" s="20" t="s">
        <v>330</v>
      </c>
    </row>
    <row r="316" spans="6:13" hidden="1" x14ac:dyDescent="0.25">
      <c r="H316" s="20"/>
      <c r="I316" s="20"/>
      <c r="K316" s="12">
        <v>0</v>
      </c>
      <c r="L316" s="35"/>
      <c r="M316" s="20"/>
    </row>
    <row r="317" spans="6:13" hidden="1" x14ac:dyDescent="0.25">
      <c r="F317" s="2"/>
      <c r="H317" s="34">
        <v>16</v>
      </c>
      <c r="I317" s="20" t="s">
        <v>522</v>
      </c>
      <c r="J317" s="71">
        <f>AVERAGE(L317:L322)</f>
        <v>0.19666666666666666</v>
      </c>
      <c r="K317" s="12" t="s">
        <v>333</v>
      </c>
      <c r="L317" s="35">
        <v>0.2</v>
      </c>
      <c r="M317" s="20" t="s">
        <v>332</v>
      </c>
    </row>
    <row r="318" spans="6:13" hidden="1" x14ac:dyDescent="0.25">
      <c r="H318" s="20"/>
      <c r="I318" s="20"/>
      <c r="K318" s="12" t="s">
        <v>335</v>
      </c>
      <c r="L318" s="35">
        <v>0.2</v>
      </c>
      <c r="M318" s="20" t="s">
        <v>334</v>
      </c>
    </row>
    <row r="319" spans="6:13" hidden="1" x14ac:dyDescent="0.25">
      <c r="H319" s="20"/>
      <c r="I319" s="20"/>
      <c r="K319" s="12" t="s">
        <v>337</v>
      </c>
      <c r="L319" s="35">
        <v>0.25</v>
      </c>
      <c r="M319" s="20" t="s">
        <v>336</v>
      </c>
    </row>
    <row r="320" spans="6:13" hidden="1" x14ac:dyDescent="0.25">
      <c r="H320" s="34"/>
      <c r="I320" s="34"/>
      <c r="J320" s="72"/>
      <c r="K320" s="12" t="s">
        <v>339</v>
      </c>
      <c r="L320" s="36">
        <v>0.24</v>
      </c>
      <c r="M320" s="20" t="s">
        <v>338</v>
      </c>
    </row>
    <row r="321" spans="6:13" hidden="1" x14ac:dyDescent="0.25">
      <c r="H321" s="34"/>
      <c r="I321" s="34"/>
      <c r="J321" s="72"/>
      <c r="K321" s="12" t="s">
        <v>341</v>
      </c>
      <c r="L321" s="36">
        <v>0.12</v>
      </c>
      <c r="M321" s="20" t="s">
        <v>340</v>
      </c>
    </row>
    <row r="322" spans="6:13" hidden="1" x14ac:dyDescent="0.25">
      <c r="H322" s="20"/>
      <c r="I322" s="20"/>
      <c r="K322" s="12" t="s">
        <v>343</v>
      </c>
      <c r="L322" s="35">
        <v>0.17</v>
      </c>
      <c r="M322" s="20" t="s">
        <v>342</v>
      </c>
    </row>
    <row r="323" spans="6:13" hidden="1" x14ac:dyDescent="0.25">
      <c r="H323" s="20"/>
      <c r="I323" s="20"/>
      <c r="K323" s="12">
        <v>0</v>
      </c>
      <c r="L323" s="35"/>
      <c r="M323" s="20"/>
    </row>
    <row r="324" spans="6:13" hidden="1" x14ac:dyDescent="0.25">
      <c r="F324" s="2"/>
      <c r="H324" s="20">
        <v>17</v>
      </c>
      <c r="I324" s="20" t="s">
        <v>532</v>
      </c>
      <c r="J324" s="71">
        <f>AVERAGE(L324:L335)</f>
        <v>0.2166666666666667</v>
      </c>
      <c r="K324" s="12" t="s">
        <v>345</v>
      </c>
      <c r="L324" s="35">
        <v>0.28000000000000003</v>
      </c>
      <c r="M324" s="20" t="s">
        <v>344</v>
      </c>
    </row>
    <row r="325" spans="6:13" hidden="1" x14ac:dyDescent="0.25">
      <c r="H325" s="20"/>
      <c r="I325" s="20"/>
      <c r="K325" s="12" t="s">
        <v>347</v>
      </c>
      <c r="L325" s="35">
        <v>0.2</v>
      </c>
      <c r="M325" s="20" t="s">
        <v>346</v>
      </c>
    </row>
    <row r="326" spans="6:13" hidden="1" x14ac:dyDescent="0.25">
      <c r="H326" s="20"/>
      <c r="I326" s="20"/>
      <c r="K326" s="12" t="s">
        <v>349</v>
      </c>
      <c r="L326" s="35">
        <v>0.2</v>
      </c>
      <c r="M326" s="20" t="s">
        <v>348</v>
      </c>
    </row>
    <row r="327" spans="6:13" hidden="1" x14ac:dyDescent="0.25">
      <c r="H327" s="20"/>
      <c r="I327" s="20"/>
      <c r="K327" s="12" t="s">
        <v>351</v>
      </c>
      <c r="L327" s="35">
        <v>0.28000000000000003</v>
      </c>
      <c r="M327" s="20" t="s">
        <v>350</v>
      </c>
    </row>
    <row r="328" spans="6:13" hidden="1" x14ac:dyDescent="0.25">
      <c r="H328" s="20"/>
      <c r="I328" s="20"/>
      <c r="K328" s="12" t="s">
        <v>353</v>
      </c>
      <c r="L328" s="35">
        <v>0.2</v>
      </c>
      <c r="M328" s="20" t="s">
        <v>352</v>
      </c>
    </row>
    <row r="329" spans="6:13" hidden="1" x14ac:dyDescent="0.25">
      <c r="H329" s="20"/>
      <c r="I329" s="20"/>
      <c r="K329" s="12" t="s">
        <v>355</v>
      </c>
      <c r="L329" s="35">
        <v>0.16</v>
      </c>
      <c r="M329" s="20" t="s">
        <v>354</v>
      </c>
    </row>
    <row r="330" spans="6:13" hidden="1" x14ac:dyDescent="0.25">
      <c r="H330" s="20"/>
      <c r="I330" s="20"/>
      <c r="K330" s="12" t="s">
        <v>357</v>
      </c>
      <c r="L330" s="35">
        <v>0.2</v>
      </c>
      <c r="M330" s="20" t="s">
        <v>356</v>
      </c>
    </row>
    <row r="331" spans="6:13" hidden="1" x14ac:dyDescent="0.25">
      <c r="H331" s="20"/>
      <c r="I331" s="20"/>
      <c r="K331" s="12" t="s">
        <v>359</v>
      </c>
      <c r="L331" s="35">
        <v>0.16</v>
      </c>
      <c r="M331" s="20" t="s">
        <v>358</v>
      </c>
    </row>
    <row r="332" spans="6:13" hidden="1" x14ac:dyDescent="0.25">
      <c r="H332" s="20"/>
      <c r="I332" s="20"/>
      <c r="K332" s="12" t="s">
        <v>361</v>
      </c>
      <c r="L332" s="35">
        <v>0.24</v>
      </c>
      <c r="M332" s="20" t="s">
        <v>360</v>
      </c>
    </row>
    <row r="333" spans="6:13" hidden="1" x14ac:dyDescent="0.25">
      <c r="H333" s="20"/>
      <c r="I333" s="20"/>
      <c r="K333" s="12" t="s">
        <v>363</v>
      </c>
      <c r="L333" s="35">
        <v>0.16</v>
      </c>
      <c r="M333" s="20" t="s">
        <v>362</v>
      </c>
    </row>
    <row r="334" spans="6:13" hidden="1" x14ac:dyDescent="0.25">
      <c r="H334" s="20"/>
      <c r="I334" s="20"/>
      <c r="K334" s="12" t="s">
        <v>365</v>
      </c>
      <c r="L334" s="35">
        <v>0.28000000000000003</v>
      </c>
      <c r="M334" s="20" t="s">
        <v>364</v>
      </c>
    </row>
    <row r="335" spans="6:13" hidden="1" x14ac:dyDescent="0.25">
      <c r="H335" s="20"/>
      <c r="I335" s="20"/>
      <c r="K335" s="12" t="s">
        <v>367</v>
      </c>
      <c r="L335" s="35">
        <v>0.24</v>
      </c>
      <c r="M335" s="20" t="s">
        <v>366</v>
      </c>
    </row>
    <row r="336" spans="6:13" hidden="1" x14ac:dyDescent="0.25">
      <c r="H336" s="20"/>
      <c r="I336" s="20"/>
      <c r="K336" s="12">
        <v>0</v>
      </c>
      <c r="L336" s="35"/>
      <c r="M336" s="20"/>
    </row>
    <row r="337" spans="6:13" hidden="1" x14ac:dyDescent="0.25">
      <c r="F337" s="2"/>
      <c r="H337" s="20">
        <v>18</v>
      </c>
      <c r="I337" s="20" t="s">
        <v>520</v>
      </c>
      <c r="J337" s="71">
        <f>AVERAGE(L337:L352)</f>
        <v>0.24624999999999997</v>
      </c>
      <c r="K337" s="12" t="s">
        <v>369</v>
      </c>
      <c r="L337" s="35">
        <v>0.12</v>
      </c>
      <c r="M337" s="20" t="s">
        <v>368</v>
      </c>
    </row>
    <row r="338" spans="6:13" hidden="1" x14ac:dyDescent="0.25">
      <c r="H338" s="20"/>
      <c r="I338" s="20"/>
      <c r="K338" s="12" t="s">
        <v>371</v>
      </c>
      <c r="L338" s="35">
        <v>0.3</v>
      </c>
      <c r="M338" s="20" t="s">
        <v>370</v>
      </c>
    </row>
    <row r="339" spans="6:13" hidden="1" x14ac:dyDescent="0.25">
      <c r="H339" s="20"/>
      <c r="I339" s="20"/>
      <c r="K339" s="12" t="s">
        <v>373</v>
      </c>
      <c r="L339" s="35">
        <v>0.12</v>
      </c>
      <c r="M339" s="20" t="s">
        <v>372</v>
      </c>
    </row>
    <row r="340" spans="6:13" hidden="1" x14ac:dyDescent="0.25">
      <c r="H340" s="20"/>
      <c r="I340" s="20"/>
      <c r="K340" s="12" t="s">
        <v>375</v>
      </c>
      <c r="L340" s="35">
        <v>0.12</v>
      </c>
      <c r="M340" s="20" t="s">
        <v>374</v>
      </c>
    </row>
    <row r="341" spans="6:13" hidden="1" x14ac:dyDescent="0.25">
      <c r="H341" s="20"/>
      <c r="I341" s="20"/>
      <c r="K341" s="12" t="s">
        <v>377</v>
      </c>
      <c r="L341" s="35">
        <v>0.32</v>
      </c>
      <c r="M341" s="20" t="s">
        <v>376</v>
      </c>
    </row>
    <row r="342" spans="6:13" hidden="1" x14ac:dyDescent="0.25">
      <c r="H342" s="20"/>
      <c r="I342" s="20"/>
      <c r="K342" s="12" t="s">
        <v>379</v>
      </c>
      <c r="L342" s="35">
        <v>0.4</v>
      </c>
      <c r="M342" s="20" t="s">
        <v>378</v>
      </c>
    </row>
    <row r="343" spans="6:13" hidden="1" x14ac:dyDescent="0.25">
      <c r="H343" s="20"/>
      <c r="I343" s="20"/>
      <c r="K343" s="12" t="s">
        <v>381</v>
      </c>
      <c r="L343" s="35">
        <v>0.32</v>
      </c>
      <c r="M343" s="20" t="s">
        <v>380</v>
      </c>
    </row>
    <row r="344" spans="6:13" hidden="1" x14ac:dyDescent="0.25">
      <c r="H344" s="20"/>
      <c r="I344" s="20"/>
      <c r="K344" s="12" t="s">
        <v>383</v>
      </c>
      <c r="L344" s="35">
        <v>0.12</v>
      </c>
      <c r="M344" s="20" t="s">
        <v>382</v>
      </c>
    </row>
    <row r="345" spans="6:13" hidden="1" x14ac:dyDescent="0.25">
      <c r="H345" s="20"/>
      <c r="I345" s="20"/>
      <c r="K345" s="12" t="s">
        <v>385</v>
      </c>
      <c r="L345" s="35">
        <v>0.12</v>
      </c>
      <c r="M345" s="20" t="s">
        <v>384</v>
      </c>
    </row>
    <row r="346" spans="6:13" hidden="1" x14ac:dyDescent="0.25">
      <c r="H346" s="20"/>
      <c r="I346" s="20"/>
      <c r="K346" s="12" t="s">
        <v>387</v>
      </c>
      <c r="L346" s="35">
        <v>0.24</v>
      </c>
      <c r="M346" s="20" t="s">
        <v>386</v>
      </c>
    </row>
    <row r="347" spans="6:13" hidden="1" x14ac:dyDescent="0.25">
      <c r="H347" s="20"/>
      <c r="I347" s="20"/>
      <c r="K347" s="12" t="s">
        <v>389</v>
      </c>
      <c r="L347" s="35">
        <v>0.24</v>
      </c>
      <c r="M347" s="20" t="s">
        <v>388</v>
      </c>
    </row>
    <row r="348" spans="6:13" hidden="1" x14ac:dyDescent="0.25">
      <c r="H348" s="20"/>
      <c r="I348" s="20"/>
      <c r="K348" s="12" t="s">
        <v>391</v>
      </c>
      <c r="L348" s="35">
        <v>0.4</v>
      </c>
      <c r="M348" s="20" t="s">
        <v>390</v>
      </c>
    </row>
    <row r="349" spans="6:13" hidden="1" x14ac:dyDescent="0.25">
      <c r="H349" s="20"/>
      <c r="I349" s="20"/>
      <c r="K349" s="12" t="s">
        <v>393</v>
      </c>
      <c r="L349" s="35">
        <v>0.3</v>
      </c>
      <c r="M349" s="20" t="s">
        <v>392</v>
      </c>
    </row>
    <row r="350" spans="6:13" hidden="1" x14ac:dyDescent="0.25">
      <c r="H350" s="20"/>
      <c r="I350" s="20"/>
      <c r="K350" s="12" t="s">
        <v>395</v>
      </c>
      <c r="L350" s="35">
        <v>0.3</v>
      </c>
      <c r="M350" s="20" t="s">
        <v>394</v>
      </c>
    </row>
    <row r="351" spans="6:13" hidden="1" x14ac:dyDescent="0.25">
      <c r="H351" s="20"/>
      <c r="I351" s="20"/>
      <c r="K351" s="12" t="s">
        <v>397</v>
      </c>
      <c r="L351" s="35">
        <v>0.32</v>
      </c>
      <c r="M351" s="20" t="s">
        <v>396</v>
      </c>
    </row>
    <row r="352" spans="6:13" hidden="1" x14ac:dyDescent="0.25">
      <c r="H352" s="20"/>
      <c r="I352" s="20"/>
      <c r="K352" s="12" t="s">
        <v>399</v>
      </c>
      <c r="L352" s="35">
        <v>0.2</v>
      </c>
      <c r="M352" s="20" t="s">
        <v>398</v>
      </c>
    </row>
    <row r="353" spans="12:12" hidden="1" x14ac:dyDescent="0.25"/>
    <row r="354" spans="12:12" hidden="1" x14ac:dyDescent="0.25">
      <c r="L354" s="5">
        <f>COUNT(L132:L352)</f>
        <v>204</v>
      </c>
    </row>
  </sheetData>
  <sheetProtection algorithmName="SHA-512" hashValue="WQiKH6w2kWPPF56lRcvXinkqI3aLPbKgxbeKr1MZN3e27h9uEfW10gOjEw2xyT1XufkCWxVQOZccLPBDnofm3Q==" saltValue="7UTv7cYkepAZzkV+KJzq2g==" spinCount="100000" sheet="1" objects="1" scenarios="1" selectLockedCells="1"/>
  <dataConsolidate/>
  <mergeCells count="39">
    <mergeCell ref="C42:D42"/>
    <mergeCell ref="C43:D43"/>
    <mergeCell ref="B39:G39"/>
    <mergeCell ref="F14:G14"/>
    <mergeCell ref="B20:C20"/>
    <mergeCell ref="D17:G17"/>
    <mergeCell ref="F15:G15"/>
    <mergeCell ref="F16:G16"/>
    <mergeCell ref="D29:G29"/>
    <mergeCell ref="B38:G38"/>
    <mergeCell ref="B37:G37"/>
    <mergeCell ref="B35:G35"/>
    <mergeCell ref="D32:G32"/>
    <mergeCell ref="B32:C32"/>
    <mergeCell ref="B30:C30"/>
    <mergeCell ref="D33:G33"/>
    <mergeCell ref="B2:G2"/>
    <mergeCell ref="B3:G3"/>
    <mergeCell ref="C5:E5"/>
    <mergeCell ref="B36:G36"/>
    <mergeCell ref="B27:C27"/>
    <mergeCell ref="F27:G27"/>
    <mergeCell ref="D30:G30"/>
    <mergeCell ref="C9:E9"/>
    <mergeCell ref="C6:G6"/>
    <mergeCell ref="C7:E7"/>
    <mergeCell ref="B8:G8"/>
    <mergeCell ref="B13:G13"/>
    <mergeCell ref="B28:C28"/>
    <mergeCell ref="D34:G34"/>
    <mergeCell ref="D19:E19"/>
    <mergeCell ref="B22:C22"/>
    <mergeCell ref="B21:C21"/>
    <mergeCell ref="B23:C23"/>
    <mergeCell ref="D26:G26"/>
    <mergeCell ref="F31:G31"/>
    <mergeCell ref="D23:G23"/>
    <mergeCell ref="F28:G28"/>
    <mergeCell ref="D25:G25"/>
  </mergeCells>
  <phoneticPr fontId="22" type="noConversion"/>
  <conditionalFormatting sqref="D20">
    <cfRule type="cellIs" dxfId="8" priority="5" stopIfTrue="1" operator="equal">
      <formula>G67</formula>
    </cfRule>
  </conditionalFormatting>
  <conditionalFormatting sqref="D21">
    <cfRule type="cellIs" dxfId="7" priority="6" stopIfTrue="1" operator="equal">
      <formula>G67</formula>
    </cfRule>
  </conditionalFormatting>
  <conditionalFormatting sqref="D24">
    <cfRule type="cellIs" dxfId="6" priority="7" stopIfTrue="1" operator="equal">
      <formula>G68</formula>
    </cfRule>
  </conditionalFormatting>
  <conditionalFormatting sqref="D27">
    <cfRule type="cellIs" dxfId="5" priority="9" stopIfTrue="1" operator="equal">
      <formula>J95</formula>
    </cfRule>
  </conditionalFormatting>
  <conditionalFormatting sqref="D14">
    <cfRule type="cellIs" dxfId="4" priority="11" stopIfTrue="1" operator="equal">
      <formula>#REF!</formula>
    </cfRule>
  </conditionalFormatting>
  <conditionalFormatting sqref="D19">
    <cfRule type="cellIs" dxfId="3" priority="3" stopIfTrue="1" operator="equal">
      <formula>J87</formula>
    </cfRule>
  </conditionalFormatting>
  <conditionalFormatting sqref="J4">
    <cfRule type="cellIs" dxfId="2" priority="2" stopIfTrue="1" operator="equal">
      <formula>#REF!</formula>
    </cfRule>
  </conditionalFormatting>
  <conditionalFormatting sqref="D28">
    <cfRule type="cellIs" dxfId="1" priority="12" stopIfTrue="1" operator="equal">
      <formula>I102</formula>
    </cfRule>
  </conditionalFormatting>
  <conditionalFormatting sqref="G21">
    <cfRule type="cellIs" dxfId="0" priority="1" stopIfTrue="1" operator="notEqual">
      <formula>1</formula>
    </cfRule>
  </conditionalFormatting>
  <dataValidations count="18">
    <dataValidation errorStyle="warning" operator="greaterThanOrEqual" allowBlank="1" showInputMessage="1" showErrorMessage="1" errorTitle="123456789" error="Application should give the sum insured here. _x000a_If you overwrote the formula, please put here the final sum insured in euros._x000a_Please use numbers only. € appears itself." sqref="D24" xr:uid="{00000000-0002-0000-0200-000000000000}"/>
    <dataValidation type="decimal" errorStyle="warning" operator="greaterThan" allowBlank="1" showInputMessage="1" showErrorMessage="1" errorTitle="123456789" error="Please use numbers only" sqref="D20" xr:uid="{00000000-0002-0000-0200-000001000000}">
      <formula1>I72</formula1>
    </dataValidation>
    <dataValidation type="decimal" errorStyle="warning" operator="greaterThan" allowBlank="1" showInputMessage="1" showErrorMessage="1" errorTitle="Number in form XX,XXXX" error="Please write the currency rate as a number" sqref="G21" xr:uid="{00000000-0002-0000-0200-000002000000}">
      <formula1>0.0001</formula1>
    </dataValidation>
    <dataValidation errorStyle="warning" allowBlank="1" showInputMessage="1" showErrorMessage="1" sqref="D30:G30" xr:uid="{00000000-0002-0000-0200-000003000000}"/>
    <dataValidation type="list" errorStyle="warning" allowBlank="1" showInputMessage="1" errorTitle="Ärikasutus?" error="Ärikasutus?" sqref="D28" xr:uid="{00000000-0002-0000-0200-000004000000}">
      <formula1>$I$95:$I$100</formula1>
    </dataValidation>
    <dataValidation errorStyle="warning" allowBlank="1" showInputMessage="1" errorTitle="Ärikasutus?" error="Ärikasutus?" sqref="D27" xr:uid="{00000000-0002-0000-0200-000005000000}"/>
    <dataValidation type="list" errorStyle="warning" allowBlank="1" showInputMessage="1" showErrorMessage="1" sqref="D21" xr:uid="{00000000-0002-0000-0200-000006000000}">
      <formula1>$I$73:$I$76</formula1>
    </dataValidation>
    <dataValidation type="list" errorStyle="warning" allowBlank="1" showInputMessage="1" showErrorMessage="1" sqref="D15" xr:uid="{00000000-0002-0000-0200-000007000000}">
      <formula1>$I$64:$I$69</formula1>
    </dataValidation>
    <dataValidation type="list" errorStyle="warning" allowBlank="1" showInputMessage="1" showErrorMessage="1" sqref="D16" xr:uid="{00000000-0002-0000-0200-000008000000}">
      <formula1>$I$113:$I$130</formula1>
    </dataValidation>
    <dataValidation errorStyle="information" allowBlank="1" showInputMessage="1" errorTitle="muu soodustatud isik" error="Kui soodustatud isik on _x000a_Swedbank, Danske, SEB, Nordea või SIA, _x000a_siis vali see nupust paremal._x000a__x000a_Muu soodustatud isiku puhul kirjuta siia nimi." sqref="C9:E9" xr:uid="{00000000-0002-0000-0200-000009000000}"/>
    <dataValidation type="date" errorStyle="warning" allowBlank="1" showInputMessage="1" showErrorMessage="1" errorTitle="D.M.Y" error="Please write the date _x000a_in form D.M" sqref="D31" xr:uid="{00000000-0002-0000-0200-00000A000000}">
      <formula1>TODAY()-10</formula1>
      <formula2>TODAY()+100</formula2>
    </dataValidation>
    <dataValidation type="list" errorStyle="warning" allowBlank="1" showInputMessage="1" showErrorMessage="1" sqref="J4" xr:uid="{00000000-0002-0000-0200-00000B000000}">
      <formula1>$I$67:$I$71</formula1>
    </dataValidation>
    <dataValidation errorStyle="warning" operator="greaterThan" allowBlank="1" showInputMessage="1" errorTitle="Summa kujul XXXX" error="Palun kirjuta veoraha eurodes._x000a_Kasuta ainult numbreid, avaldus lisab ise &quot;€&quot; märgi." sqref="D23:G23" xr:uid="{00000000-0002-0000-0200-00000C000000}"/>
    <dataValidation type="whole" errorStyle="warning" allowBlank="1" showInputMessage="1" showErrorMessage="1" errorTitle="Code" error="Estonian registry code should have 8 digits and _x000a_Estonian personal code should have 11 digits." sqref="G5" xr:uid="{00000000-0002-0000-0200-00000D000000}">
      <formula1>100000</formula1>
      <formula2>100000000000</formula2>
    </dataValidation>
    <dataValidation type="whole" errorStyle="warning" allowBlank="1" showInputMessage="1" showErrorMessage="1" errorTitle="Code" error="Estonian company registry code is 8 digits and _x000a_Estonian personal code is 11 digits." sqref="G9" xr:uid="{00000000-0002-0000-0200-00000E000000}">
      <formula1>100000</formula1>
      <formula2>100000000000</formula2>
    </dataValidation>
    <dataValidation type="list" errorStyle="warning" allowBlank="1" showInputMessage="1" showErrorMessage="1" sqref="F16:G16" xr:uid="{00000000-0002-0000-0200-00000F000000}">
      <formula1>INDIRECT(K113)</formula1>
    </dataValidation>
    <dataValidation type="decimal" errorStyle="warning" operator="greaterThan" allowBlank="1" showInputMessage="1" showErrorMessage="1" errorTitle="Amount in the form XXXX" error="Please write freight amount in euros._x000a_Use numbers only, the symbol &quot;€&quot; appears itself" sqref="D22" xr:uid="{00000000-0002-0000-0200-000010000000}">
      <formula1>1</formula1>
    </dataValidation>
    <dataValidation type="list" errorStyle="warning" allowBlank="1" showInputMessage="1" showErrorMessage="1" sqref="D14" xr:uid="{00000000-0002-0000-0200-000011000000}">
      <formula1>$I$55:$I$60</formula1>
    </dataValidation>
  </dataValidations>
  <hyperlinks>
    <hyperlink ref="I32" r:id="rId1" display="IMO number" xr:uid="{00000000-0004-0000-0200-000000000000}"/>
    <hyperlink ref="I27" r:id="rId2" display="http://www.iccwbo.org/products-and-services/trade-facilitation/incoterms-2010/the-incoterms-rules/" xr:uid="{00000000-0004-0000-0200-000001000000}"/>
    <hyperlink ref="K68" r:id="rId3" xr:uid="{00000000-0004-0000-0200-000002000000}"/>
    <hyperlink ref="I102" r:id="rId4" xr:uid="{00000000-0004-0000-0200-000003000000}"/>
    <hyperlink ref="I23" r:id="rId5" display="ERGO Cargo Insurance conditions" xr:uid="{00000000-0004-0000-0200-000004000000}"/>
    <hyperlink ref="I15" r:id="rId6" display="https://www.riigiteataja.ee/akt/943563" xr:uid="{00000000-0004-0000-0200-000005000000}"/>
    <hyperlink ref="K95" r:id="rId7" xr:uid="{00000000-0004-0000-0200-000006000000}"/>
    <hyperlink ref="L97" r:id="rId8" xr:uid="{00000000-0004-0000-0200-000007000000}"/>
    <hyperlink ref="I25" r:id="rId9" display="Lloyd'si info riigiti" xr:uid="{00000000-0004-0000-0200-000008000000}"/>
    <hyperlink ref="I29" r:id="rId10" display="https://www.riigiteataja.ee/akt/201504" xr:uid="{00000000-0004-0000-0200-000009000000}"/>
    <hyperlink ref="I28" r:id="rId11" display="https://www.riigiteataja.ee/akt/13037042" xr:uid="{00000000-0004-0000-0200-00000A000000}"/>
    <hyperlink ref="I33" r:id="rId12" display="http://www.businessdictionary.com/definition/tramp.html" xr:uid="{00000000-0004-0000-0200-00000B000000}"/>
    <hyperlink ref="L96" r:id="rId13" xr:uid="{00000000-0004-0000-0200-00000C000000}"/>
    <hyperlink ref="I31" r:id="rId14" display="http://www.track-trace.com/container" xr:uid="{00000000-0004-0000-0200-00000D000000}"/>
    <hyperlink ref="I26" r:id="rId15" display="http://watch.exclusive-analysis.com/jccwatchlist.html" xr:uid="{00000000-0004-0000-0200-00000E000000}"/>
    <hyperlink ref="M95" r:id="rId16" xr:uid="{00000000-0004-0000-0200-00000F000000}"/>
    <hyperlink ref="I18" r:id="rId17" display="Transport Information Service (TIS)" xr:uid="{00000000-0004-0000-0200-000010000000}"/>
    <hyperlink ref="I20" r:id="rId18" display="Valuutakursid" xr:uid="{00000000-0004-0000-0200-000011000000}"/>
    <hyperlink ref="I43" r:id="rId19" xr:uid="{00000000-0004-0000-0200-000012000000}"/>
  </hyperlinks>
  <printOptions horizontalCentered="1"/>
  <pageMargins left="0.62992125984251968" right="0.47244094488188981" top="0.98425196850393704" bottom="0.51181102362204722" header="0.51181102362204722" footer="0.39370078740157483"/>
  <pageSetup paperSize="9" orientation="portrait" r:id="rId20"/>
  <headerFooter alignWithMargins="0">
    <oddHeader>&amp;R&amp;G</oddHeader>
    <oddFooter>&amp;C&amp;"Arial,Bold Italic"&amp;12Please don't print,    just send this application as an Excel file.</oddFooter>
  </headerFooter>
  <ignoredErrors>
    <ignoredError sqref="K27 J19:K19 J17:K17 J23:K24 K25 J20:K21 K30 K15:K16 I28:I29 I25:I26 I17 I21 I24 I19 I27 I15:I16 I31:I32 I20 I22:I23 I18" unlockedFormula="1"/>
  </ignoredErrors>
  <legacyDrawing r:id="rId21"/>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75</vt:i4>
      </vt:variant>
    </vt:vector>
  </HeadingPairs>
  <TitlesOfParts>
    <vt:vector size="78" baseType="lpstr">
      <vt:lpstr>Sooviavaldus. ÜKS VEOS</vt:lpstr>
      <vt:lpstr>Заявление. РАЗОВАЯ ПЕРЕВОЗКА</vt:lpstr>
      <vt:lpstr>Application. SINGLE CARGO</vt:lpstr>
      <vt:lpstr>'Application. SINGLE CARGO'!Print_Area</vt:lpstr>
      <vt:lpstr>'Sooviavaldus. ÜKS VEOS'!Print_Area</vt:lpstr>
      <vt:lpstr>'Заявление. РАЗОВАЯ ПЕРЕВОЗКА'!Print_Area</vt:lpstr>
      <vt:lpstr>'Sooviavaldus. ÜKS VEOS'!veoseliik01</vt:lpstr>
      <vt:lpstr>veoseliik01</vt:lpstr>
      <vt:lpstr>'Sooviavaldus. ÜKS VEOS'!veoseliik02</vt:lpstr>
      <vt:lpstr>veoseliik02</vt:lpstr>
      <vt:lpstr>'Sooviavaldus. ÜKS VEOS'!veoseliik03</vt:lpstr>
      <vt:lpstr>veoseliik03</vt:lpstr>
      <vt:lpstr>'Sooviavaldus. ÜKS VEOS'!veoseliik04</vt:lpstr>
      <vt:lpstr>veoseliik04</vt:lpstr>
      <vt:lpstr>'Sooviavaldus. ÜKS VEOS'!veoseliik05</vt:lpstr>
      <vt:lpstr>veoseliik05</vt:lpstr>
      <vt:lpstr>'Sooviavaldus. ÜKS VEOS'!veoseliik06</vt:lpstr>
      <vt:lpstr>veoseliik06</vt:lpstr>
      <vt:lpstr>'Sooviavaldus. ÜKS VEOS'!veoseliik07</vt:lpstr>
      <vt:lpstr>veoseliik07</vt:lpstr>
      <vt:lpstr>'Sooviavaldus. ÜKS VEOS'!veoseliik08</vt:lpstr>
      <vt:lpstr>veoseliik08</vt:lpstr>
      <vt:lpstr>'Sooviavaldus. ÜKS VEOS'!veoseliik09</vt:lpstr>
      <vt:lpstr>veoseliik09</vt:lpstr>
      <vt:lpstr>'Sooviavaldus. ÜKS VEOS'!veoseliik1</vt:lpstr>
      <vt:lpstr>'Заявление. РАЗОВАЯ ПЕРЕВОЗКА'!veoseliik1</vt:lpstr>
      <vt:lpstr>veoseliik1</vt:lpstr>
      <vt:lpstr>'Sooviavaldus. ÜKS VEOS'!veoseliik10</vt:lpstr>
      <vt:lpstr>'Заявление. РАЗОВАЯ ПЕРЕВОЗКА'!veoseliik10</vt:lpstr>
      <vt:lpstr>veoseliik10</vt:lpstr>
      <vt:lpstr>'Sooviavaldus. ÜKS VEOS'!veoseliik11</vt:lpstr>
      <vt:lpstr>'Заявление. РАЗОВАЯ ПЕРЕВОЗКА'!veoseliik11</vt:lpstr>
      <vt:lpstr>veoseliik11</vt:lpstr>
      <vt:lpstr>'Sooviavaldus. ÜKS VEOS'!veoseliik12</vt:lpstr>
      <vt:lpstr>'Заявление. РАЗОВАЯ ПЕРЕВОЗКА'!veoseliik12</vt:lpstr>
      <vt:lpstr>veoseliik12</vt:lpstr>
      <vt:lpstr>'Sooviavaldus. ÜKS VEOS'!veoseliik13</vt:lpstr>
      <vt:lpstr>'Заявление. РАЗОВАЯ ПЕРЕВОЗКА'!veoseliik13</vt:lpstr>
      <vt:lpstr>veoseliik13</vt:lpstr>
      <vt:lpstr>'Sooviavaldus. ÜKS VEOS'!veoseliik14</vt:lpstr>
      <vt:lpstr>'Заявление. РАЗОВАЯ ПЕРЕВОЗКА'!veoseliik14</vt:lpstr>
      <vt:lpstr>veoseliik14</vt:lpstr>
      <vt:lpstr>'Sooviavaldus. ÜKS VEOS'!veoseliik15</vt:lpstr>
      <vt:lpstr>'Заявление. РАЗОВАЯ ПЕРЕВОЗКА'!veoseliik15</vt:lpstr>
      <vt:lpstr>veoseliik15</vt:lpstr>
      <vt:lpstr>'Sooviavaldus. ÜKS VEOS'!veoseliik16</vt:lpstr>
      <vt:lpstr>'Заявление. РАЗОВАЯ ПЕРЕВОЗКА'!veoseliik16</vt:lpstr>
      <vt:lpstr>veoseliik16</vt:lpstr>
      <vt:lpstr>'Sooviavaldus. ÜKS VEOS'!veoseliik17</vt:lpstr>
      <vt:lpstr>'Заявление. РАЗОВАЯ ПЕРЕВОЗКА'!veoseliik17</vt:lpstr>
      <vt:lpstr>veoseliik17</vt:lpstr>
      <vt:lpstr>'Sooviavaldus. ÜKS VEOS'!veoseliik18</vt:lpstr>
      <vt:lpstr>'Заявление. РАЗОВАЯ ПЕРЕВОЗКА'!veoseliik18</vt:lpstr>
      <vt:lpstr>veoseliik18</vt:lpstr>
      <vt:lpstr>'Sooviavaldus. ÜKS VEOS'!veoseliik2</vt:lpstr>
      <vt:lpstr>'Заявление. РАЗОВАЯ ПЕРЕВОЗКА'!veoseliik2</vt:lpstr>
      <vt:lpstr>veoseliik2</vt:lpstr>
      <vt:lpstr>'Sooviavaldus. ÜKS VEOS'!veoseliik3</vt:lpstr>
      <vt:lpstr>'Заявление. РАЗОВАЯ ПЕРЕВОЗКА'!veoseliik3</vt:lpstr>
      <vt:lpstr>veoseliik3</vt:lpstr>
      <vt:lpstr>'Sooviavaldus. ÜKS VEOS'!veoseliik4</vt:lpstr>
      <vt:lpstr>'Заявление. РАЗОВАЯ ПЕРЕВОЗКА'!veoseliik4</vt:lpstr>
      <vt:lpstr>veoseliik4</vt:lpstr>
      <vt:lpstr>'Sooviavaldus. ÜKS VEOS'!veoseliik5</vt:lpstr>
      <vt:lpstr>'Заявление. РАЗОВАЯ ПЕРЕВОЗКА'!veoseliik5</vt:lpstr>
      <vt:lpstr>veoseliik5</vt:lpstr>
      <vt:lpstr>'Sooviavaldus. ÜKS VEOS'!veoseliik6</vt:lpstr>
      <vt:lpstr>'Заявление. РАЗОВАЯ ПЕРЕВОЗКА'!veoseliik6</vt:lpstr>
      <vt:lpstr>veoseliik6</vt:lpstr>
      <vt:lpstr>'Sooviavaldus. ÜKS VEOS'!veoseliik7</vt:lpstr>
      <vt:lpstr>'Заявление. РАЗОВАЯ ПЕРЕВОЗКА'!veoseliik7</vt:lpstr>
      <vt:lpstr>veoseliik7</vt:lpstr>
      <vt:lpstr>'Sooviavaldus. ÜKS VEOS'!veoseliik8</vt:lpstr>
      <vt:lpstr>'Заявление. РАЗОВАЯ ПЕРЕВОЗКА'!veoseliik8</vt:lpstr>
      <vt:lpstr>veoseliik8</vt:lpstr>
      <vt:lpstr>'Sooviavaldus. ÜKS VEOS'!veoseliik9</vt:lpstr>
      <vt:lpstr>'Заявление. РАЗОВАЯ ПЕРЕВОЗКА'!veoseliik9</vt:lpstr>
      <vt:lpstr>veoseliik9</vt:lpstr>
    </vt:vector>
  </TitlesOfParts>
  <Company>Ergo Kindlustus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ERGO</dc:creator>
  <cp:lastModifiedBy>Anna-Liisa Mandli</cp:lastModifiedBy>
  <cp:lastPrinted>2018-01-22T14:52:48Z</cp:lastPrinted>
  <dcterms:created xsi:type="dcterms:W3CDTF">2013-05-03T09:28:00Z</dcterms:created>
  <dcterms:modified xsi:type="dcterms:W3CDTF">2022-10-31T09:51:59Z</dcterms:modified>
</cp:coreProperties>
</file>